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s\Documents\"/>
    </mc:Choice>
  </mc:AlternateContent>
  <xr:revisionPtr revIDLastSave="0" documentId="13_ncr:1_{3E584E86-8C9E-4569-AC7D-0141BB605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Tentative Budget" sheetId="1" r:id="rId1"/>
    <sheet name="Summary Sheet" sheetId="2" r:id="rId2"/>
  </sheets>
  <definedNames>
    <definedName name="_xlnm.Print_Titles" localSheetId="0">'2024 Tentative Budget'!$1:$1</definedName>
  </definedNames>
  <calcPr calcId="191029"/>
</workbook>
</file>

<file path=xl/calcChain.xml><?xml version="1.0" encoding="utf-8"?>
<calcChain xmlns="http://schemas.openxmlformats.org/spreadsheetml/2006/main">
  <c r="D435" i="1" l="1"/>
  <c r="G13" i="2"/>
  <c r="E13" i="2"/>
  <c r="C13" i="2"/>
  <c r="B13" i="2"/>
  <c r="D8" i="2"/>
  <c r="G522" i="1"/>
  <c r="F522" i="1"/>
  <c r="E522" i="1"/>
  <c r="D522" i="1"/>
  <c r="C522" i="1"/>
  <c r="H522" i="1"/>
  <c r="H528" i="1"/>
  <c r="D207" i="1"/>
  <c r="C352" i="1"/>
  <c r="D352" i="1"/>
  <c r="E352" i="1"/>
  <c r="H352" i="1"/>
  <c r="F352" i="1"/>
  <c r="G352" i="1"/>
  <c r="D364" i="1"/>
  <c r="D528" i="1"/>
  <c r="D514" i="1"/>
  <c r="D509" i="1"/>
  <c r="D503" i="1"/>
  <c r="D499" i="1"/>
  <c r="D491" i="1"/>
  <c r="D483" i="1"/>
  <c r="D471" i="1"/>
  <c r="D467" i="1"/>
  <c r="D460" i="1"/>
  <c r="D446" i="1"/>
  <c r="C446" i="1"/>
  <c r="D442" i="1"/>
  <c r="D421" i="1"/>
  <c r="D408" i="1"/>
  <c r="D400" i="1"/>
  <c r="D391" i="1"/>
  <c r="D381" i="1"/>
  <c r="D377" i="1"/>
  <c r="D370" i="1"/>
  <c r="D345" i="1"/>
  <c r="D335" i="1"/>
  <c r="F319" i="1"/>
  <c r="E319" i="1"/>
  <c r="D325" i="1"/>
  <c r="D319" i="1"/>
  <c r="D312" i="1"/>
  <c r="D314" i="1" s="1"/>
  <c r="D296" i="1"/>
  <c r="D290" i="1"/>
  <c r="D286" i="1"/>
  <c r="D281" i="1"/>
  <c r="D274" i="1"/>
  <c r="D273" i="1"/>
  <c r="D272" i="1"/>
  <c r="D260" i="1"/>
  <c r="D253" i="1"/>
  <c r="D243" i="1"/>
  <c r="D239" i="1"/>
  <c r="D234" i="1"/>
  <c r="D230" i="1"/>
  <c r="D226" i="1"/>
  <c r="D218" i="1"/>
  <c r="D196" i="1"/>
  <c r="D192" i="1"/>
  <c r="D188" i="1"/>
  <c r="D179" i="1"/>
  <c r="D175" i="1"/>
  <c r="D171" i="1"/>
  <c r="D166" i="1"/>
  <c r="D155" i="1"/>
  <c r="D151" i="1"/>
  <c r="D144" i="1"/>
  <c r="D137" i="1"/>
  <c r="D132" i="1"/>
  <c r="D129" i="1"/>
  <c r="D121" i="1"/>
  <c r="D117" i="1"/>
  <c r="D113" i="1"/>
  <c r="D107" i="1"/>
  <c r="D104" i="1"/>
  <c r="D98" i="1"/>
  <c r="D88" i="1"/>
  <c r="D83" i="1"/>
  <c r="D79" i="1"/>
  <c r="D69" i="1"/>
  <c r="D65" i="1"/>
  <c r="D60" i="1"/>
  <c r="D55" i="1"/>
  <c r="D51" i="1"/>
  <c r="D44" i="1"/>
  <c r="D34" i="1"/>
  <c r="D23" i="1"/>
  <c r="D15" i="1"/>
  <c r="D8" i="1"/>
  <c r="D28" i="1"/>
  <c r="D9" i="2"/>
  <c r="H319" i="1"/>
  <c r="G319" i="1"/>
  <c r="C319" i="1"/>
  <c r="C274" i="1"/>
  <c r="E274" i="1"/>
  <c r="F274" i="1"/>
  <c r="G274" i="1"/>
  <c r="H274" i="1"/>
  <c r="F207" i="1"/>
  <c r="G207" i="1"/>
  <c r="H207" i="1"/>
  <c r="E207" i="1"/>
  <c r="C207" i="1"/>
  <c r="H273" i="1"/>
  <c r="E290" i="1"/>
  <c r="E325" i="1"/>
  <c r="G218" i="1"/>
  <c r="C166" i="1"/>
  <c r="H51" i="1"/>
  <c r="H467" i="1"/>
  <c r="C483" i="1"/>
  <c r="D13" i="2" l="1"/>
  <c r="D157" i="1"/>
  <c r="D516" i="1"/>
  <c r="D181" i="1"/>
  <c r="D423" i="1"/>
  <c r="D100" i="1"/>
  <c r="D297" i="1"/>
  <c r="D448" i="1"/>
  <c r="D473" i="1" s="1"/>
  <c r="D245" i="1"/>
  <c r="D198" i="1"/>
  <c r="G467" i="1"/>
  <c r="F467" i="1"/>
  <c r="E467" i="1"/>
  <c r="C467" i="1"/>
  <c r="H391" i="1"/>
  <c r="G391" i="1"/>
  <c r="F391" i="1"/>
  <c r="E391" i="1"/>
  <c r="C391" i="1"/>
  <c r="E381" i="1"/>
  <c r="H377" i="1"/>
  <c r="G377" i="1"/>
  <c r="F377" i="1"/>
  <c r="E377" i="1"/>
  <c r="C377" i="1"/>
  <c r="C286" i="1"/>
  <c r="E286" i="1"/>
  <c r="F286" i="1"/>
  <c r="G286" i="1"/>
  <c r="H286" i="1"/>
  <c r="H218" i="1"/>
  <c r="F218" i="1"/>
  <c r="E218" i="1"/>
  <c r="C218" i="1"/>
  <c r="E132" i="1"/>
  <c r="C117" i="1"/>
  <c r="H79" i="1"/>
  <c r="G79" i="1"/>
  <c r="F79" i="1"/>
  <c r="E79" i="1"/>
  <c r="C79" i="1"/>
  <c r="E69" i="1"/>
  <c r="C55" i="1"/>
  <c r="D337" i="1" l="1"/>
  <c r="E509" i="1"/>
  <c r="H60" i="1" l="1"/>
  <c r="H296" i="1" l="1"/>
  <c r="H446" i="1"/>
  <c r="G312" i="1" l="1"/>
  <c r="H471" i="1"/>
  <c r="G471" i="1"/>
  <c r="F471" i="1"/>
  <c r="G528" i="1" l="1"/>
  <c r="H514" i="1"/>
  <c r="H503" i="1"/>
  <c r="G503" i="1"/>
  <c r="F503" i="1"/>
  <c r="E503" i="1"/>
  <c r="C503" i="1"/>
  <c r="H509" i="1"/>
  <c r="H499" i="1"/>
  <c r="H491" i="1"/>
  <c r="H487" i="1"/>
  <c r="H483" i="1"/>
  <c r="H460" i="1"/>
  <c r="H442" i="1"/>
  <c r="H435" i="1"/>
  <c r="E499" i="1"/>
  <c r="H421" i="1"/>
  <c r="H408" i="1"/>
  <c r="H400" i="1"/>
  <c r="H381" i="1"/>
  <c r="H370" i="1"/>
  <c r="H364" i="1"/>
  <c r="H345" i="1"/>
  <c r="H335" i="1"/>
  <c r="H325" i="1"/>
  <c r="H312" i="1"/>
  <c r="H314" i="1" s="1"/>
  <c r="H290" i="1"/>
  <c r="H281" i="1"/>
  <c r="E273" i="1"/>
  <c r="G272" i="1"/>
  <c r="H272" i="1"/>
  <c r="E272" i="1"/>
  <c r="F272" i="1"/>
  <c r="H260" i="1"/>
  <c r="H253" i="1"/>
  <c r="H243" i="1"/>
  <c r="H239" i="1"/>
  <c r="H234" i="1"/>
  <c r="H230" i="1"/>
  <c r="H226" i="1"/>
  <c r="H196" i="1"/>
  <c r="H192" i="1"/>
  <c r="H188" i="1"/>
  <c r="H179" i="1"/>
  <c r="H175" i="1"/>
  <c r="H171" i="1"/>
  <c r="H166" i="1"/>
  <c r="H155" i="1"/>
  <c r="H151" i="1"/>
  <c r="H144" i="1"/>
  <c r="H137" i="1"/>
  <c r="H132" i="1"/>
  <c r="H129" i="1"/>
  <c r="H121" i="1"/>
  <c r="H117" i="1"/>
  <c r="H113" i="1"/>
  <c r="H107" i="1"/>
  <c r="H104" i="1"/>
  <c r="H98" i="1"/>
  <c r="H88" i="1"/>
  <c r="H83" i="1"/>
  <c r="H69" i="1"/>
  <c r="H65" i="1"/>
  <c r="H55" i="1"/>
  <c r="H44" i="1"/>
  <c r="H34" i="1"/>
  <c r="H28" i="1"/>
  <c r="H23" i="1"/>
  <c r="H15" i="1"/>
  <c r="H8" i="1"/>
  <c r="H157" i="1" l="1"/>
  <c r="H297" i="1"/>
  <c r="H100" i="1"/>
  <c r="H516" i="1"/>
  <c r="H448" i="1"/>
  <c r="H473" i="1" s="1"/>
  <c r="H423" i="1"/>
  <c r="H198" i="1"/>
  <c r="H181" i="1"/>
  <c r="H245" i="1"/>
  <c r="F166" i="1"/>
  <c r="H337" i="1" l="1"/>
  <c r="G273" i="1"/>
  <c r="F273" i="1"/>
  <c r="C273" i="1"/>
  <c r="C272" i="1"/>
  <c r="F129" i="1" l="1"/>
  <c r="E129" i="1"/>
  <c r="C129" i="1"/>
  <c r="G314" i="1" l="1"/>
  <c r="G129" i="1" l="1"/>
  <c r="E234" i="1" l="1"/>
  <c r="E528" i="1" l="1"/>
  <c r="E491" i="1"/>
  <c r="E487" i="1"/>
  <c r="E483" i="1"/>
  <c r="E471" i="1"/>
  <c r="E460" i="1"/>
  <c r="E446" i="1"/>
  <c r="E442" i="1"/>
  <c r="E435" i="1"/>
  <c r="E421" i="1"/>
  <c r="E408" i="1"/>
  <c r="E400" i="1"/>
  <c r="E370" i="1"/>
  <c r="E364" i="1"/>
  <c r="E345" i="1"/>
  <c r="E335" i="1"/>
  <c r="E312" i="1"/>
  <c r="E314" i="1" s="1"/>
  <c r="E296" i="1"/>
  <c r="E281" i="1"/>
  <c r="E260" i="1"/>
  <c r="E253" i="1"/>
  <c r="E243" i="1"/>
  <c r="E239" i="1"/>
  <c r="E226" i="1"/>
  <c r="E196" i="1"/>
  <c r="E188" i="1"/>
  <c r="E175" i="1"/>
  <c r="E171" i="1"/>
  <c r="E166" i="1"/>
  <c r="E151" i="1"/>
  <c r="E144" i="1"/>
  <c r="E137" i="1"/>
  <c r="E117" i="1"/>
  <c r="E113" i="1"/>
  <c r="E107" i="1"/>
  <c r="E98" i="1"/>
  <c r="E157" i="1" l="1"/>
  <c r="E297" i="1"/>
  <c r="E423" i="1"/>
  <c r="E181" i="1"/>
  <c r="E448" i="1"/>
  <c r="E473" i="1" s="1"/>
  <c r="E245" i="1"/>
  <c r="E198" i="1"/>
  <c r="E516" i="1"/>
  <c r="E88" i="1"/>
  <c r="E65" i="1"/>
  <c r="E55" i="1"/>
  <c r="E51" i="1"/>
  <c r="E44" i="1"/>
  <c r="E34" i="1"/>
  <c r="E28" i="1"/>
  <c r="E23" i="1"/>
  <c r="E15" i="1"/>
  <c r="E8" i="1"/>
  <c r="E100" i="1" l="1"/>
  <c r="E337" i="1" s="1"/>
  <c r="C188" i="1"/>
  <c r="F188" i="1"/>
  <c r="G188" i="1"/>
  <c r="C88" i="1"/>
  <c r="F88" i="1"/>
  <c r="G88" i="1"/>
  <c r="G281" i="1" l="1"/>
  <c r="F281" i="1"/>
  <c r="C281" i="1"/>
  <c r="C471" i="1" l="1"/>
  <c r="G499" i="1"/>
  <c r="F499" i="1"/>
  <c r="C499" i="1"/>
  <c r="G446" i="1" l="1"/>
  <c r="F446" i="1"/>
  <c r="G435" i="1"/>
  <c r="F435" i="1"/>
  <c r="C435" i="1"/>
  <c r="G509" i="1"/>
  <c r="F509" i="1"/>
  <c r="C509" i="1"/>
  <c r="G370" i="1"/>
  <c r="F370" i="1"/>
  <c r="C370" i="1"/>
  <c r="G325" i="1"/>
  <c r="F325" i="1"/>
  <c r="C325" i="1"/>
  <c r="G335" i="1"/>
  <c r="F335" i="1"/>
  <c r="C335" i="1"/>
  <c r="G421" i="1"/>
  <c r="F421" i="1"/>
  <c r="C421" i="1"/>
  <c r="G400" i="1"/>
  <c r="F400" i="1"/>
  <c r="C400" i="1"/>
  <c r="G364" i="1"/>
  <c r="F364" i="1"/>
  <c r="C364" i="1"/>
  <c r="F226" i="1" l="1"/>
  <c r="F312" i="1"/>
  <c r="C312" i="1"/>
  <c r="C314" i="1" s="1"/>
  <c r="G260" i="1"/>
  <c r="F260" i="1"/>
  <c r="C260" i="1"/>
  <c r="G296" i="1"/>
  <c r="F296" i="1"/>
  <c r="C296" i="1"/>
  <c r="G253" i="1"/>
  <c r="F253" i="1"/>
  <c r="C253" i="1"/>
  <c r="G243" i="1"/>
  <c r="F243" i="1"/>
  <c r="C243" i="1"/>
  <c r="G234" i="1"/>
  <c r="F234" i="1"/>
  <c r="C234" i="1"/>
  <c r="G230" i="1"/>
  <c r="F230" i="1"/>
  <c r="C230" i="1"/>
  <c r="G226" i="1"/>
  <c r="C226" i="1"/>
  <c r="G179" i="1"/>
  <c r="F179" i="1"/>
  <c r="C179" i="1"/>
  <c r="G171" i="1"/>
  <c r="F171" i="1"/>
  <c r="C171" i="1"/>
  <c r="G155" i="1"/>
  <c r="F155" i="1"/>
  <c r="C155" i="1"/>
  <c r="F144" i="1"/>
  <c r="F151" i="1"/>
  <c r="G151" i="1"/>
  <c r="C151" i="1"/>
  <c r="G144" i="1"/>
  <c r="C144" i="1"/>
  <c r="G132" i="1"/>
  <c r="F132" i="1"/>
  <c r="C132" i="1"/>
  <c r="G166" i="1"/>
  <c r="C175" i="1"/>
  <c r="F175" i="1"/>
  <c r="G175" i="1"/>
  <c r="G107" i="1"/>
  <c r="F107" i="1"/>
  <c r="C107" i="1"/>
  <c r="G104" i="1"/>
  <c r="F104" i="1"/>
  <c r="C104" i="1"/>
  <c r="G44" i="1"/>
  <c r="F44" i="1"/>
  <c r="C44" i="1"/>
  <c r="G98" i="1"/>
  <c r="F98" i="1"/>
  <c r="C98" i="1"/>
  <c r="G65" i="1"/>
  <c r="F65" i="1"/>
  <c r="C65" i="1"/>
  <c r="G60" i="1"/>
  <c r="G8" i="1"/>
  <c r="F8" i="1"/>
  <c r="C8" i="1"/>
  <c r="G181" i="1" l="1"/>
  <c r="F181" i="1"/>
  <c r="C181" i="1"/>
  <c r="F239" i="1"/>
  <c r="F245" i="1" s="1"/>
  <c r="G239" i="1"/>
  <c r="G245" i="1" s="1"/>
  <c r="C239" i="1"/>
  <c r="C245" i="1" s="1"/>
  <c r="G69" i="1" l="1"/>
  <c r="H13" i="2" l="1"/>
  <c r="F528" i="1"/>
  <c r="C528" i="1"/>
  <c r="G514" i="1"/>
  <c r="F514" i="1"/>
  <c r="C514" i="1"/>
  <c r="G491" i="1"/>
  <c r="F491" i="1"/>
  <c r="C491" i="1"/>
  <c r="G487" i="1"/>
  <c r="F487" i="1"/>
  <c r="C487" i="1"/>
  <c r="G483" i="1"/>
  <c r="F483" i="1"/>
  <c r="G460" i="1"/>
  <c r="F460" i="1"/>
  <c r="C460" i="1"/>
  <c r="G442" i="1"/>
  <c r="G448" i="1" s="1"/>
  <c r="F442" i="1"/>
  <c r="F448" i="1" s="1"/>
  <c r="C442" i="1"/>
  <c r="C448" i="1" s="1"/>
  <c r="G137" i="1"/>
  <c r="F137" i="1"/>
  <c r="C137" i="1"/>
  <c r="G381" i="1"/>
  <c r="F381" i="1"/>
  <c r="C381" i="1"/>
  <c r="G408" i="1"/>
  <c r="F408" i="1"/>
  <c r="C408" i="1"/>
  <c r="G345" i="1"/>
  <c r="F345" i="1"/>
  <c r="C345" i="1"/>
  <c r="F314" i="1"/>
  <c r="G290" i="1"/>
  <c r="G297" i="1" s="1"/>
  <c r="F290" i="1"/>
  <c r="F297" i="1" s="1"/>
  <c r="C290" i="1"/>
  <c r="C297" i="1" s="1"/>
  <c r="G196" i="1"/>
  <c r="F196" i="1"/>
  <c r="C196" i="1"/>
  <c r="G192" i="1"/>
  <c r="C192" i="1"/>
  <c r="G121" i="1"/>
  <c r="F121" i="1"/>
  <c r="C121" i="1"/>
  <c r="G117" i="1"/>
  <c r="F117" i="1"/>
  <c r="G113" i="1"/>
  <c r="F113" i="1"/>
  <c r="C113" i="1"/>
  <c r="G83" i="1"/>
  <c r="F83" i="1"/>
  <c r="C83" i="1"/>
  <c r="F69" i="1"/>
  <c r="C69" i="1"/>
  <c r="F60" i="1"/>
  <c r="C60" i="1"/>
  <c r="G55" i="1"/>
  <c r="F55" i="1"/>
  <c r="G51" i="1"/>
  <c r="F51" i="1"/>
  <c r="C51" i="1"/>
  <c r="G34" i="1"/>
  <c r="F34" i="1"/>
  <c r="C34" i="1"/>
  <c r="G28" i="1"/>
  <c r="F28" i="1"/>
  <c r="C28" i="1"/>
  <c r="G23" i="1"/>
  <c r="F23" i="1"/>
  <c r="C23" i="1"/>
  <c r="G15" i="1"/>
  <c r="F15" i="1"/>
  <c r="C15" i="1"/>
  <c r="F157" i="1" l="1"/>
  <c r="C157" i="1"/>
  <c r="G157" i="1"/>
  <c r="F100" i="1"/>
  <c r="F423" i="1"/>
  <c r="C516" i="1"/>
  <c r="G423" i="1"/>
  <c r="G473" i="1"/>
  <c r="G100" i="1"/>
  <c r="F473" i="1"/>
  <c r="G516" i="1"/>
  <c r="C473" i="1"/>
  <c r="F516" i="1"/>
  <c r="C423" i="1"/>
  <c r="C198" i="1"/>
  <c r="G198" i="1"/>
  <c r="C100" i="1"/>
  <c r="F198" i="1"/>
  <c r="C337" i="1" l="1"/>
  <c r="F337" i="1"/>
  <c r="G337" i="1"/>
</calcChain>
</file>

<file path=xl/sharedStrings.xml><?xml version="1.0" encoding="utf-8"?>
<sst xmlns="http://schemas.openxmlformats.org/spreadsheetml/2006/main" count="700" uniqueCount="583">
  <si>
    <t xml:space="preserve">
</t>
  </si>
  <si>
    <t>A1010.1</t>
  </si>
  <si>
    <t>Equipment</t>
  </si>
  <si>
    <t>A1010.4</t>
  </si>
  <si>
    <t>A1110.1</t>
  </si>
  <si>
    <t>A1110.2</t>
  </si>
  <si>
    <t>A1110.4</t>
  </si>
  <si>
    <t>A1220.1</t>
  </si>
  <si>
    <t>A1220.2</t>
  </si>
  <si>
    <t>Software Support</t>
  </si>
  <si>
    <t>A1220.21</t>
  </si>
  <si>
    <t>A1220.4</t>
  </si>
  <si>
    <t>Bookkeeper to Sup</t>
  </si>
  <si>
    <t>A1320.1</t>
  </si>
  <si>
    <t>A1320.4</t>
  </si>
  <si>
    <t>A1340.1</t>
  </si>
  <si>
    <t>A1340.2</t>
  </si>
  <si>
    <t>A1340.4</t>
  </si>
  <si>
    <t>A1355.1</t>
  </si>
  <si>
    <t>A1355.2</t>
  </si>
  <si>
    <t>A1355.4</t>
  </si>
  <si>
    <t>A1410.1</t>
  </si>
  <si>
    <t>A1410.11</t>
  </si>
  <si>
    <t>A1410.2</t>
  </si>
  <si>
    <t>A1410.4</t>
  </si>
  <si>
    <t>A1420.4</t>
  </si>
  <si>
    <t>A1430.1</t>
  </si>
  <si>
    <t>A1450.4</t>
  </si>
  <si>
    <t>A1620.1</t>
  </si>
  <si>
    <t>A1620.2</t>
  </si>
  <si>
    <t>A1620.4</t>
  </si>
  <si>
    <t>A1660.4</t>
  </si>
  <si>
    <t>A1670.4</t>
  </si>
  <si>
    <t>A1910.4</t>
  </si>
  <si>
    <t>A1920.4</t>
  </si>
  <si>
    <t>Judgements &amp; Claims</t>
  </si>
  <si>
    <t>A1930.4</t>
  </si>
  <si>
    <t>Purchase of land</t>
  </si>
  <si>
    <t>A1940.4</t>
  </si>
  <si>
    <t>Taxes &amp; Assessments on Prop</t>
  </si>
  <si>
    <t>A1950.4</t>
  </si>
  <si>
    <t>Contingency Acct</t>
  </si>
  <si>
    <t>A1990.4</t>
  </si>
  <si>
    <t>A3510.1</t>
  </si>
  <si>
    <t>A3510.2</t>
  </si>
  <si>
    <t>A3510.4</t>
  </si>
  <si>
    <t>A3520.4</t>
  </si>
  <si>
    <t>A3610.4</t>
  </si>
  <si>
    <t>A5010.1</t>
  </si>
  <si>
    <t>A5010.11</t>
  </si>
  <si>
    <t>A5010.2</t>
  </si>
  <si>
    <t>A5010.4</t>
  </si>
  <si>
    <t>Street Lighting</t>
  </si>
  <si>
    <t>A5182.4</t>
  </si>
  <si>
    <t>Publicity</t>
  </si>
  <si>
    <t>A6410.4</t>
  </si>
  <si>
    <t>A6510.4</t>
  </si>
  <si>
    <t>A6772.4</t>
  </si>
  <si>
    <t>A7510.1</t>
  </si>
  <si>
    <t>A7510.4</t>
  </si>
  <si>
    <t>A8160.4</t>
  </si>
  <si>
    <t>A8810.4</t>
  </si>
  <si>
    <t>State Retirement</t>
  </si>
  <si>
    <t>A9010.8</t>
  </si>
  <si>
    <t>Social Security/Medcr</t>
  </si>
  <si>
    <t>A9030.8</t>
  </si>
  <si>
    <t>Worker's Compensation</t>
  </si>
  <si>
    <t>A9040.8</t>
  </si>
  <si>
    <t>Unemployment Insur</t>
  </si>
  <si>
    <t>A9050.8</t>
  </si>
  <si>
    <t>Disability Ins</t>
  </si>
  <si>
    <t>A9055.8</t>
  </si>
  <si>
    <t>Health Insurance</t>
  </si>
  <si>
    <t>A9060.8</t>
  </si>
  <si>
    <t>Total  Appropriations</t>
  </si>
  <si>
    <t/>
  </si>
  <si>
    <t>A1090</t>
  </si>
  <si>
    <t>Sales Tax</t>
  </si>
  <si>
    <t>A1120</t>
  </si>
  <si>
    <t>A1255</t>
  </si>
  <si>
    <t>Garbage Disposal Fees</t>
  </si>
  <si>
    <t>A2130</t>
  </si>
  <si>
    <t>Interest &amp; Earnings</t>
  </si>
  <si>
    <t>A2401</t>
  </si>
  <si>
    <t>Rental of Real Property</t>
  </si>
  <si>
    <t>A2410</t>
  </si>
  <si>
    <t>Dog Licenses &amp; Permits</t>
  </si>
  <si>
    <t>A2544</t>
  </si>
  <si>
    <t>Fines, Forfeits of bail</t>
  </si>
  <si>
    <t>A2610</t>
  </si>
  <si>
    <t>A2652</t>
  </si>
  <si>
    <t>Sales of Equipment</t>
  </si>
  <si>
    <t>A2665</t>
  </si>
  <si>
    <t>Insurance Recoveries</t>
  </si>
  <si>
    <t>A2680</t>
  </si>
  <si>
    <t>Refunds from Prior Years</t>
  </si>
  <si>
    <t>A2701</t>
  </si>
  <si>
    <t>Unclassified Revenues</t>
  </si>
  <si>
    <t>A2770</t>
  </si>
  <si>
    <t>A3005</t>
  </si>
  <si>
    <t>A3040</t>
  </si>
  <si>
    <t>Justice Grant</t>
  </si>
  <si>
    <t>Worker's Comp (county)</t>
  </si>
  <si>
    <t>Miscellaneous</t>
  </si>
  <si>
    <t>Appropriations - Highway Townwide (DA)</t>
  </si>
  <si>
    <t>Machinery &amp; Equipment</t>
  </si>
  <si>
    <t>DA5130.2</t>
  </si>
  <si>
    <t>DA5130.4</t>
  </si>
  <si>
    <t>DA5142.1</t>
  </si>
  <si>
    <t>DA5142.4</t>
  </si>
  <si>
    <t>DA9010.8</t>
  </si>
  <si>
    <t>DA9030.8</t>
  </si>
  <si>
    <t>DA9040.8</t>
  </si>
  <si>
    <t>Unemployment Ins.</t>
  </si>
  <si>
    <t>DA9050.8</t>
  </si>
  <si>
    <t>Disability Ins.</t>
  </si>
  <si>
    <t>DA9055.8</t>
  </si>
  <si>
    <t>DA9060.8</t>
  </si>
  <si>
    <t>Revenue - Highway Townwide  (DA)</t>
  </si>
  <si>
    <t>DA2401</t>
  </si>
  <si>
    <t>Sale of Surplus Scrap</t>
  </si>
  <si>
    <t>DA2650</t>
  </si>
  <si>
    <t>Sale of Equipment</t>
  </si>
  <si>
    <t>DA2665</t>
  </si>
  <si>
    <t>DA2701</t>
  </si>
  <si>
    <t>DA2770</t>
  </si>
  <si>
    <t>Interfund Transfer(from Gentwd</t>
  </si>
  <si>
    <t>DA5031</t>
  </si>
  <si>
    <t>Bond Proceeds</t>
  </si>
  <si>
    <t>DA5731</t>
  </si>
  <si>
    <t>Appropriations - FIRE DISTRICTS</t>
  </si>
  <si>
    <t>Total</t>
  </si>
  <si>
    <t>Real Property Tax</t>
  </si>
  <si>
    <t>TOTAL</t>
  </si>
  <si>
    <t>Personal Services</t>
  </si>
  <si>
    <t>Contractual Expenses</t>
  </si>
  <si>
    <t>Unallocated Insur Contractual Expenses</t>
  </si>
  <si>
    <t>Munic Assoc Dues Contractual Expenses</t>
  </si>
  <si>
    <t>Examining BD Contractual Expenses</t>
  </si>
  <si>
    <t>Machinery Contractual Expenses</t>
  </si>
  <si>
    <t>Appropriations - General Townwide Account</t>
  </si>
  <si>
    <t>Supervisor</t>
  </si>
  <si>
    <t xml:space="preserve">Independent Audit </t>
  </si>
  <si>
    <t>Budget</t>
  </si>
  <si>
    <t>Town Clerk</t>
  </si>
  <si>
    <t xml:space="preserve">Attorney </t>
  </si>
  <si>
    <t>Personnel</t>
  </si>
  <si>
    <t xml:space="preserve">Elections </t>
  </si>
  <si>
    <t>Central Printing and Mailing</t>
  </si>
  <si>
    <t>Special Items</t>
  </si>
  <si>
    <t>TOTAL GENERAL GOVERNMENT</t>
  </si>
  <si>
    <t>Control of Dogs</t>
  </si>
  <si>
    <t>Humane</t>
  </si>
  <si>
    <t>Humane Contract</t>
  </si>
  <si>
    <t>Transportation</t>
  </si>
  <si>
    <t>TOTAL PUBLIC SAFETY</t>
  </si>
  <si>
    <t>Superintendent of Highways</t>
  </si>
  <si>
    <t>Economic Assistance &amp; Opportunity</t>
  </si>
  <si>
    <t xml:space="preserve">Veterans Services </t>
  </si>
  <si>
    <t xml:space="preserve">Programs Aging </t>
  </si>
  <si>
    <t>TOTAL Economic Assistance &amp; Opportunity</t>
  </si>
  <si>
    <t>CULTURE-RECREATION</t>
  </si>
  <si>
    <t>Historian</t>
  </si>
  <si>
    <t>TOTAL Culture-Recreation</t>
  </si>
  <si>
    <t>HOME &amp; COMMUNITY SERVICES</t>
  </si>
  <si>
    <t>Refuse and Garbage</t>
  </si>
  <si>
    <t>Cemeteries</t>
  </si>
  <si>
    <t>TOTAL Home &amp; Community Services</t>
  </si>
  <si>
    <t>UNDISTRIBUTED</t>
  </si>
  <si>
    <t>Total Undistributed Employee Benefits</t>
  </si>
  <si>
    <t>A9901.9</t>
  </si>
  <si>
    <t>Transfer to Capital Fund</t>
  </si>
  <si>
    <t>A9950.9</t>
  </si>
  <si>
    <t>TOTAL Interfund Transfer</t>
  </si>
  <si>
    <t>Estimated Revenue - General Account</t>
  </si>
  <si>
    <t>Real Propery Taxes</t>
  </si>
  <si>
    <t>Interest and Penalties</t>
  </si>
  <si>
    <t>Total Real Property Tax</t>
  </si>
  <si>
    <t>Non Property Tax Items</t>
  </si>
  <si>
    <t>Departmental Income</t>
  </si>
  <si>
    <t>Total Departmental Income</t>
  </si>
  <si>
    <t xml:space="preserve">Total </t>
  </si>
  <si>
    <t>Use of Money and Property</t>
  </si>
  <si>
    <t>Total Use of Money &amp; Property</t>
  </si>
  <si>
    <t>Total  Non-Property Tax</t>
  </si>
  <si>
    <t>Licenses and Permits</t>
  </si>
  <si>
    <t>A2590</t>
  </si>
  <si>
    <t>Total Licenses &amp; Permits</t>
  </si>
  <si>
    <t>Fines and Forfeitures</t>
  </si>
  <si>
    <t>Total Fines &amp; Forfeitures</t>
  </si>
  <si>
    <t>Sale of Property &amp; Compensation for Loss</t>
  </si>
  <si>
    <t>Total Sale of Prop &amp; Comp</t>
  </si>
  <si>
    <t>Total Miscellaneous Local Sources</t>
  </si>
  <si>
    <t>State Aid</t>
  </si>
  <si>
    <t>Mortgage Tax</t>
  </si>
  <si>
    <t>State Aid-Star Aid</t>
  </si>
  <si>
    <t>Total State Aid</t>
  </si>
  <si>
    <t>Total  Estimates Revenue</t>
  </si>
  <si>
    <t>Safety Inspections</t>
  </si>
  <si>
    <t>Total Safety Inspections</t>
  </si>
  <si>
    <t>Board of Health</t>
  </si>
  <si>
    <t>Total Board of Health</t>
  </si>
  <si>
    <t>Employee Benefits</t>
  </si>
  <si>
    <t>Total Employee Benefits</t>
  </si>
  <si>
    <t>Total Estimated Revenue</t>
  </si>
  <si>
    <t>Youth Programs</t>
  </si>
  <si>
    <t>Local Sources</t>
  </si>
  <si>
    <t>Use of Money &amp; Property</t>
  </si>
  <si>
    <t>Total Transportation</t>
  </si>
  <si>
    <t>Snow Removal</t>
  </si>
  <si>
    <t>Uniforms</t>
  </si>
  <si>
    <t>DA9089.8</t>
  </si>
  <si>
    <t>Debt Service</t>
  </si>
  <si>
    <t>Total Debt Service</t>
  </si>
  <si>
    <t>Total Non Property Tax Items</t>
  </si>
  <si>
    <t>Intergovernmental Charges</t>
  </si>
  <si>
    <t>Services for Other Governments</t>
  </si>
  <si>
    <t>DA2300</t>
  </si>
  <si>
    <t>Total Intergovernmental Charges</t>
  </si>
  <si>
    <t>Sale of Property &amp; Compenstation for Loss</t>
  </si>
  <si>
    <t>Total Sales of Prop. &amp; Comp for Loss</t>
  </si>
  <si>
    <t>Miscellaneous Local Sources</t>
  </si>
  <si>
    <t xml:space="preserve">Total Miscellaneous </t>
  </si>
  <si>
    <t>Proceeds of Obligations</t>
  </si>
  <si>
    <t>Total Proceeds of Obligations</t>
  </si>
  <si>
    <t>Refund of Prior Year Expenses</t>
  </si>
  <si>
    <t>CHIPS</t>
  </si>
  <si>
    <t xml:space="preserve">Revenues - FIRE </t>
  </si>
  <si>
    <t>Total Estimated Revenues</t>
  </si>
  <si>
    <t>FUND</t>
  </si>
  <si>
    <t>General Townwide</t>
  </si>
  <si>
    <t>Highway Townwide</t>
  </si>
  <si>
    <t>Less Estimated Revenues</t>
  </si>
  <si>
    <t>Less Fund Balance &amp; Appropriated Reserves</t>
  </si>
  <si>
    <t>Taxable Assessed Value</t>
  </si>
  <si>
    <t>TOTALS</t>
  </si>
  <si>
    <t>Amount to be raised by tax</t>
  </si>
  <si>
    <t>TOWN OF CAROGA</t>
  </si>
  <si>
    <t>Legislative</t>
  </si>
  <si>
    <t>Grant Writer P.S.</t>
  </si>
  <si>
    <t>A1010.11</t>
  </si>
  <si>
    <t>Grant Writer C/E</t>
  </si>
  <si>
    <t>A1010.41</t>
  </si>
  <si>
    <t>Municipal Court</t>
  </si>
  <si>
    <t>Justices P.S</t>
  </si>
  <si>
    <t>Court Clerk P.S.</t>
  </si>
  <si>
    <t>A1110.11</t>
  </si>
  <si>
    <t>Deputy Town Clerk P.S.</t>
  </si>
  <si>
    <t>Sewage Study Clerks P.S.</t>
  </si>
  <si>
    <t>Engineers</t>
  </si>
  <si>
    <t>A1440.4</t>
  </si>
  <si>
    <t>Sewage Study</t>
  </si>
  <si>
    <t>A1440.41</t>
  </si>
  <si>
    <t>Oper. Plant/Buildings</t>
  </si>
  <si>
    <t>Golf Course Cleaner</t>
  </si>
  <si>
    <t>A1620.11</t>
  </si>
  <si>
    <t>Multi-Seasonal Park</t>
  </si>
  <si>
    <t>A1620.41</t>
  </si>
  <si>
    <t>Golf Course Bldg. C/E</t>
  </si>
  <si>
    <t>A1620.42</t>
  </si>
  <si>
    <t>Golf Course C/E</t>
  </si>
  <si>
    <t>A1670.41</t>
  </si>
  <si>
    <t>Central Communication Sys.</t>
  </si>
  <si>
    <t>Golf Course Unallocated Insur C/E</t>
  </si>
  <si>
    <t>A1910.41</t>
  </si>
  <si>
    <t>A3120.4</t>
  </si>
  <si>
    <t>Assessment</t>
  </si>
  <si>
    <t>Assessor Personal Services</t>
  </si>
  <si>
    <t>A1355.11</t>
  </si>
  <si>
    <t>Assessment Review Board P.S.</t>
  </si>
  <si>
    <t>A1355.12</t>
  </si>
  <si>
    <t>Data Collector</t>
  </si>
  <si>
    <t>Assessor Clerk P.S.</t>
  </si>
  <si>
    <t>A1355.13</t>
  </si>
  <si>
    <t>Assessment Review Board C/E</t>
  </si>
  <si>
    <t>A1355.41</t>
  </si>
  <si>
    <t>Police</t>
  </si>
  <si>
    <t>Traffic Control</t>
  </si>
  <si>
    <t>A3310.4</t>
  </si>
  <si>
    <t>Code Enforcement Personal Services</t>
  </si>
  <si>
    <t>A3620.1</t>
  </si>
  <si>
    <t>Code Clerk P.S.</t>
  </si>
  <si>
    <t>A3620.11</t>
  </si>
  <si>
    <t>A3620.2</t>
  </si>
  <si>
    <t>A3620.4</t>
  </si>
  <si>
    <t>Demolition Unsafe Buildings</t>
  </si>
  <si>
    <t>A3650.4</t>
  </si>
  <si>
    <t>A4010.1</t>
  </si>
  <si>
    <t>Registrar of Vital Statistics</t>
  </si>
  <si>
    <t>A4010.4</t>
  </si>
  <si>
    <t>A4020.1</t>
  </si>
  <si>
    <t>Records Management P.S.</t>
  </si>
  <si>
    <t>A4020.11</t>
  </si>
  <si>
    <t>Records Management Equip.</t>
  </si>
  <si>
    <t>A4020.21</t>
  </si>
  <si>
    <t>Records Management C/E</t>
  </si>
  <si>
    <t>A4020.41</t>
  </si>
  <si>
    <t>Public Health Other</t>
  </si>
  <si>
    <t>A4050.1</t>
  </si>
  <si>
    <t>BTI TECH's Personal Service</t>
  </si>
  <si>
    <t>BTI Personal Services</t>
  </si>
  <si>
    <t>A4050.11</t>
  </si>
  <si>
    <t>BTI Contractual Expenses</t>
  </si>
  <si>
    <t>A4050.4</t>
  </si>
  <si>
    <t>Public Health Navigation C/E</t>
  </si>
  <si>
    <t>A4050.41</t>
  </si>
  <si>
    <t>PUBLIC SAFETY ADMIN.</t>
  </si>
  <si>
    <t>Ambulance</t>
  </si>
  <si>
    <t>Contractual Expense</t>
  </si>
  <si>
    <t>A4540.4</t>
  </si>
  <si>
    <t xml:space="preserve">Highway </t>
  </si>
  <si>
    <t>A5010.12</t>
  </si>
  <si>
    <t>Garage</t>
  </si>
  <si>
    <t>A5132.4</t>
  </si>
  <si>
    <t>Bus Transit Contractual Expenses</t>
  </si>
  <si>
    <t>A5680.4</t>
  </si>
  <si>
    <t>Total  Highway</t>
  </si>
  <si>
    <t>Golf Course Publicity</t>
  </si>
  <si>
    <t>A6410.41</t>
  </si>
  <si>
    <t>Ads/ Tourism</t>
  </si>
  <si>
    <t>A6410.42</t>
  </si>
  <si>
    <t>Programs for the Aging</t>
  </si>
  <si>
    <t>Special Recreation Facilities</t>
  </si>
  <si>
    <t>A7180.1</t>
  </si>
  <si>
    <t>A7180.2</t>
  </si>
  <si>
    <t>A7180.4</t>
  </si>
  <si>
    <t>Port-A-John</t>
  </si>
  <si>
    <t>A7180.41</t>
  </si>
  <si>
    <t>Youth Services</t>
  </si>
  <si>
    <t>Youth Programs Personal Services</t>
  </si>
  <si>
    <t>A7310.1</t>
  </si>
  <si>
    <t>A7310.2</t>
  </si>
  <si>
    <t>Youth Recreation C/E</t>
  </si>
  <si>
    <t>A7310.41</t>
  </si>
  <si>
    <t>Youth Education C/E</t>
  </si>
  <si>
    <t>A7310.42</t>
  </si>
  <si>
    <t>Library</t>
  </si>
  <si>
    <t>A7410.4</t>
  </si>
  <si>
    <t>Museum</t>
  </si>
  <si>
    <t>A7450.4</t>
  </si>
  <si>
    <t>Celebrations</t>
  </si>
  <si>
    <t>A7550.4</t>
  </si>
  <si>
    <t>Zoning</t>
  </si>
  <si>
    <t>Zoning Clerk</t>
  </si>
  <si>
    <t>A8010.1</t>
  </si>
  <si>
    <t>A8010.4</t>
  </si>
  <si>
    <t>Planning Board</t>
  </si>
  <si>
    <t>Planning Clerk Personal Service</t>
  </si>
  <si>
    <t>A8020.1</t>
  </si>
  <si>
    <t>A8020.2</t>
  </si>
  <si>
    <t>A8020.4</t>
  </si>
  <si>
    <t>Comprehensive Plan</t>
  </si>
  <si>
    <t>A8020.41</t>
  </si>
  <si>
    <t>Environmental Control</t>
  </si>
  <si>
    <t>A8090.1</t>
  </si>
  <si>
    <t>A8090.11</t>
  </si>
  <si>
    <t>Stewards Personal Service</t>
  </si>
  <si>
    <t>A8090.2</t>
  </si>
  <si>
    <t>A8090.4</t>
  </si>
  <si>
    <t>A8090.41</t>
  </si>
  <si>
    <t>Boat Wash Personal Service</t>
  </si>
  <si>
    <t>A8090.12</t>
  </si>
  <si>
    <t>Garbage Removal Personal Service</t>
  </si>
  <si>
    <t>A8160.1</t>
  </si>
  <si>
    <t>A8160.2</t>
  </si>
  <si>
    <t>Landfill Testing C/E</t>
  </si>
  <si>
    <t>A8160.41</t>
  </si>
  <si>
    <t>Timber Sales C/E</t>
  </si>
  <si>
    <t>Community Services</t>
  </si>
  <si>
    <t>A8989.4</t>
  </si>
  <si>
    <t>Nick Stoner Trails Maintenance</t>
  </si>
  <si>
    <t>A8989.41</t>
  </si>
  <si>
    <t>NYS DEC Contribution</t>
  </si>
  <si>
    <t>A8989.42</t>
  </si>
  <si>
    <t xml:space="preserve">TOTAL </t>
  </si>
  <si>
    <t>Golf Course Unemployment</t>
  </si>
  <si>
    <t>A9050.81</t>
  </si>
  <si>
    <t>Golf Course Health Ins.</t>
  </si>
  <si>
    <t>A9060.81</t>
  </si>
  <si>
    <t>Cable Franchise Fee</t>
  </si>
  <si>
    <t>A1170</t>
  </si>
  <si>
    <t>A2025</t>
  </si>
  <si>
    <t>A2025.1</t>
  </si>
  <si>
    <t>Zoning Fees</t>
  </si>
  <si>
    <t>A2110</t>
  </si>
  <si>
    <t>Planning Board Fees</t>
  </si>
  <si>
    <t>A2115</t>
  </si>
  <si>
    <t>A2416</t>
  </si>
  <si>
    <t>Business/Occupational Licenses</t>
  </si>
  <si>
    <t>A2501</t>
  </si>
  <si>
    <t>Permits other</t>
  </si>
  <si>
    <t>Surplus Scrap Sales</t>
  </si>
  <si>
    <t>A2650</t>
  </si>
  <si>
    <t>Forest Product sales- Timber</t>
  </si>
  <si>
    <t>A2655</t>
  </si>
  <si>
    <t>Bid Specifications</t>
  </si>
  <si>
    <t>A2655.1</t>
  </si>
  <si>
    <t>Gifts and Donations</t>
  </si>
  <si>
    <t>A2705</t>
  </si>
  <si>
    <t>Caroga Book Donations</t>
  </si>
  <si>
    <t>A2705.1</t>
  </si>
  <si>
    <t>Geneology Fees</t>
  </si>
  <si>
    <t>A2770.1</t>
  </si>
  <si>
    <t>Steward Grant</t>
  </si>
  <si>
    <t>A3060</t>
  </si>
  <si>
    <t>A3060.1</t>
  </si>
  <si>
    <t>Other</t>
  </si>
  <si>
    <t>A3789</t>
  </si>
  <si>
    <t>A3820</t>
  </si>
  <si>
    <t>Conservation- WEED program</t>
  </si>
  <si>
    <t>A3910</t>
  </si>
  <si>
    <t>Code Enforcement-House Renewal Grant</t>
  </si>
  <si>
    <t>A3995</t>
  </si>
  <si>
    <t>Loan Proceeds</t>
  </si>
  <si>
    <t>A5731</t>
  </si>
  <si>
    <t>Total Other</t>
  </si>
  <si>
    <t>Transfers</t>
  </si>
  <si>
    <t>Transfer to Other Funds</t>
  </si>
  <si>
    <t>Weed Harvester Reserve</t>
  </si>
  <si>
    <t>A9950.91</t>
  </si>
  <si>
    <t>Garbage Truck</t>
  </si>
  <si>
    <t>A9950.92</t>
  </si>
  <si>
    <t>Contributions to Other Funds</t>
  </si>
  <si>
    <t>A9961.9</t>
  </si>
  <si>
    <t>A1001</t>
  </si>
  <si>
    <t>Clerk Fees</t>
  </si>
  <si>
    <t>Golf (AD) Contributions</t>
  </si>
  <si>
    <t>Total Use of Money</t>
  </si>
  <si>
    <t>Fire Contract</t>
  </si>
  <si>
    <t>SF3410.4</t>
  </si>
  <si>
    <t>Fire Protection C/E</t>
  </si>
  <si>
    <t>SF1001</t>
  </si>
  <si>
    <t>Real Property Taxes</t>
  </si>
  <si>
    <t>DA1001</t>
  </si>
  <si>
    <t>Other Sources</t>
  </si>
  <si>
    <t>DA3501</t>
  </si>
  <si>
    <t>Consolidated Highway Aide</t>
  </si>
  <si>
    <t>DA3960</t>
  </si>
  <si>
    <t>State Aide -Emergency Disaster Aide</t>
  </si>
  <si>
    <t xml:space="preserve">Federal Aide-Emergency Disaster </t>
  </si>
  <si>
    <t>DA4960</t>
  </si>
  <si>
    <t>Unclassified</t>
  </si>
  <si>
    <t>Total Other Sources</t>
  </si>
  <si>
    <t>Maintenance of Roads</t>
  </si>
  <si>
    <t>Bridges Contractual Expense</t>
  </si>
  <si>
    <t>DA5120.4</t>
  </si>
  <si>
    <t>DA5112.2</t>
  </si>
  <si>
    <t>General Repairs Contractual</t>
  </si>
  <si>
    <t>DA5110.4</t>
  </si>
  <si>
    <t>General Repairs Personal</t>
  </si>
  <si>
    <t>DA5110.1</t>
  </si>
  <si>
    <t>DA5148.4</t>
  </si>
  <si>
    <t xml:space="preserve">Fire Contract </t>
  </si>
  <si>
    <t>DA2580</t>
  </si>
  <si>
    <t>Part-time Snow P.S.</t>
  </si>
  <si>
    <t>DA5142.11</t>
  </si>
  <si>
    <t>Drug Testing</t>
  </si>
  <si>
    <t>DA9060.81</t>
  </si>
  <si>
    <t>Statutory Bond Principle</t>
  </si>
  <si>
    <t>DA9720.6</t>
  </si>
  <si>
    <t>Statutory Bond Interest</t>
  </si>
  <si>
    <t>DA9720.7</t>
  </si>
  <si>
    <t>Transfer to Equipment Reserve</t>
  </si>
  <si>
    <t>DA9901.9</t>
  </si>
  <si>
    <t>Total Transfers</t>
  </si>
  <si>
    <t>.</t>
  </si>
  <si>
    <t>Board of Ethics (BOE)</t>
  </si>
  <si>
    <t>Highway Secretary P.S.</t>
  </si>
  <si>
    <t>Building Permits</t>
  </si>
  <si>
    <t>A8090.13</t>
  </si>
  <si>
    <t>Boat Wash/Stewards C/E</t>
  </si>
  <si>
    <t>WEED Equipment</t>
  </si>
  <si>
    <t xml:space="preserve">WEED Director </t>
  </si>
  <si>
    <t>WEED divers/tenders</t>
  </si>
  <si>
    <t>Recreation Projects</t>
  </si>
  <si>
    <t>A7145.4</t>
  </si>
  <si>
    <t>Boat Wash/Stewards  Coordinator</t>
  </si>
  <si>
    <t>A8090.14</t>
  </si>
  <si>
    <t>WEED Control C/E</t>
  </si>
  <si>
    <t>Culture &amp; Recreation Grant</t>
  </si>
  <si>
    <t>A4889</t>
  </si>
  <si>
    <t>Code Enforcement Assistant</t>
  </si>
  <si>
    <t>A3620.12</t>
  </si>
  <si>
    <t>TOTAL Environmental Control</t>
  </si>
  <si>
    <t>WEEDS SUBTOTAL</t>
  </si>
  <si>
    <t>BOAT WASH/STEWARD SUBTOTAL</t>
  </si>
  <si>
    <t>Worker's Compensation -GC</t>
  </si>
  <si>
    <t>A9040.81</t>
  </si>
  <si>
    <t>Fish and Game</t>
  </si>
  <si>
    <t>Sewage Planning Study</t>
  </si>
  <si>
    <t>A3902</t>
  </si>
  <si>
    <t>Recreation Trail C/E</t>
  </si>
  <si>
    <t>Recreation Trail P/S</t>
  </si>
  <si>
    <t>A7145.1</t>
  </si>
  <si>
    <t>A1430.4</t>
  </si>
  <si>
    <t>Personnel Study C/E</t>
  </si>
  <si>
    <t>DA1120</t>
  </si>
  <si>
    <t>Secretary</t>
  </si>
  <si>
    <t>A1220.12</t>
  </si>
  <si>
    <t>Actual 2021</t>
  </si>
  <si>
    <t>Webmaster Personal</t>
  </si>
  <si>
    <t>A1610.1</t>
  </si>
  <si>
    <t>A7145.12</t>
  </si>
  <si>
    <t>GC Superintendent</t>
  </si>
  <si>
    <t>GC Club Manager</t>
  </si>
  <si>
    <t>A7180.11</t>
  </si>
  <si>
    <t>GC laborer</t>
  </si>
  <si>
    <t>GC Club House P/S</t>
  </si>
  <si>
    <t>A7180.13</t>
  </si>
  <si>
    <t>Golf Carts</t>
  </si>
  <si>
    <t>A7180.21</t>
  </si>
  <si>
    <t>Merchandise</t>
  </si>
  <si>
    <t>A7180.42</t>
  </si>
  <si>
    <t>A8720.4</t>
  </si>
  <si>
    <t>A8720.41</t>
  </si>
  <si>
    <t>Fish and Game C/E</t>
  </si>
  <si>
    <t>PLRT -fish stocking</t>
  </si>
  <si>
    <t>Installment Purchase</t>
  </si>
  <si>
    <t>Installment Purchase-mower</t>
  </si>
  <si>
    <t>A9785.6</t>
  </si>
  <si>
    <t>Installment Purchase-Lighting</t>
  </si>
  <si>
    <t>A9785.61</t>
  </si>
  <si>
    <t>Total Installment Purchase</t>
  </si>
  <si>
    <t>County Sales Tax</t>
  </si>
  <si>
    <t>Sales Tax- GC</t>
  </si>
  <si>
    <t>A1110</t>
  </si>
  <si>
    <t>Golf Course (membership,fees)</t>
  </si>
  <si>
    <t>Golf Course rentals (carts)</t>
  </si>
  <si>
    <t>GC merchandise</t>
  </si>
  <si>
    <t>A2025.2</t>
  </si>
  <si>
    <t>A2450</t>
  </si>
  <si>
    <t>Fire Recovery</t>
  </si>
  <si>
    <t>A2680.1</t>
  </si>
  <si>
    <t>AIM Payment</t>
  </si>
  <si>
    <t>A2750</t>
  </si>
  <si>
    <t>Home &amp; Community-lighting</t>
  </si>
  <si>
    <t>A3989</t>
  </si>
  <si>
    <t>American Rescue Funds</t>
  </si>
  <si>
    <t>A4089</t>
  </si>
  <si>
    <t>Trails Grant</t>
  </si>
  <si>
    <t>Installment Principle-Excavator</t>
  </si>
  <si>
    <t>DA9785.6</t>
  </si>
  <si>
    <t>Installment Interest</t>
  </si>
  <si>
    <t>Recreation Trail Donations</t>
  </si>
  <si>
    <t>A2705.2</t>
  </si>
  <si>
    <t>BTI Sales</t>
  </si>
  <si>
    <t>Trails merchandise</t>
  </si>
  <si>
    <t>A2025.3</t>
  </si>
  <si>
    <t>A2025.4</t>
  </si>
  <si>
    <t>WEED clothing allowance</t>
  </si>
  <si>
    <t>A8090.42</t>
  </si>
  <si>
    <t>Recreation Trail Merchandise</t>
  </si>
  <si>
    <t>A7145.41</t>
  </si>
  <si>
    <t>Bond Anticipation Notes</t>
  </si>
  <si>
    <t xml:space="preserve">Transfers </t>
  </si>
  <si>
    <t>Bond Principle</t>
  </si>
  <si>
    <t>A9730.6</t>
  </si>
  <si>
    <t>Bond Interest</t>
  </si>
  <si>
    <t>A9730.7</t>
  </si>
  <si>
    <t>TOTAL BAN</t>
  </si>
  <si>
    <t>Recreation Trail manager</t>
  </si>
  <si>
    <t>A7180.12</t>
  </si>
  <si>
    <t>CTC C/E</t>
  </si>
  <si>
    <t>Actual 2022</t>
  </si>
  <si>
    <t>Budget 2023</t>
  </si>
  <si>
    <t>Amended Budget 2023</t>
  </si>
  <si>
    <t>Rental of Equipment (garbage)</t>
  </si>
  <si>
    <t>2023       Tax Rate per Thousand</t>
  </si>
  <si>
    <t>2024       Tax Rate per Thousand</t>
  </si>
  <si>
    <t>Tentative  Budget 2024</t>
  </si>
  <si>
    <t>Actual YTD 9/15/2023</t>
  </si>
  <si>
    <t>Approp. Adopted 2024</t>
  </si>
  <si>
    <t>SUMMARY           OF                 2024 BUDGET   TAX RATE SCHEDULE</t>
  </si>
  <si>
    <t>DA9785.7</t>
  </si>
  <si>
    <t>\</t>
  </si>
  <si>
    <t>Golf Course Equip, Reserve</t>
  </si>
  <si>
    <t>A9950.93</t>
  </si>
  <si>
    <t>Golf Course Improvement Reserve</t>
  </si>
  <si>
    <t>A9950.94</t>
  </si>
  <si>
    <t>SF3410.41</t>
  </si>
  <si>
    <t>Truck purchase C/E (1 yr-2024)</t>
  </si>
  <si>
    <t>Fire Truck purchase</t>
  </si>
  <si>
    <t>Deputy Superintendent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</si>
</sst>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#,##0.00;[Red]#,##0.00"/>
    <numFmt numFmtId="167" formatCode="0.00;[Red]0.00"/>
    <numFmt numFmtId="168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0" applyNumberFormat="1" applyFont="1"/>
    <xf numFmtId="49" fontId="6" fillId="0" borderId="0" xfId="0" applyNumberFormat="1" applyFont="1" applyAlignment="1">
      <alignment horizontal="left"/>
    </xf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0" xfId="0" applyFont="1"/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0" fillId="0" borderId="1" xfId="0" applyNumberFormat="1" applyBorder="1" applyAlignment="1">
      <alignment horizontal="right"/>
    </xf>
    <xf numFmtId="49" fontId="5" fillId="0" borderId="0" xfId="0" applyNumberFormat="1" applyFont="1" applyAlignment="1">
      <alignment horizontal="left" wrapText="1"/>
    </xf>
    <xf numFmtId="166" fontId="0" fillId="0" borderId="1" xfId="0" applyNumberForma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8" fontId="0" fillId="0" borderId="0" xfId="0" applyNumberForma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68" fontId="0" fillId="0" borderId="0" xfId="0" applyNumberFormat="1"/>
    <xf numFmtId="166" fontId="14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7" fontId="16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4" fontId="1" fillId="2" borderId="0" xfId="0" applyNumberFormat="1" applyFont="1" applyFill="1"/>
    <xf numFmtId="167" fontId="1" fillId="2" borderId="0" xfId="0" applyNumberFormat="1" applyFont="1" applyFill="1" applyAlignment="1">
      <alignment horizontal="right"/>
    </xf>
    <xf numFmtId="0" fontId="1" fillId="2" borderId="0" xfId="0" applyFont="1" applyFill="1"/>
    <xf numFmtId="10" fontId="0" fillId="0" borderId="0" xfId="0" applyNumberFormat="1"/>
    <xf numFmtId="165" fontId="3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8" fontId="0" fillId="2" borderId="0" xfId="0" applyNumberFormat="1" applyFill="1"/>
    <xf numFmtId="165" fontId="4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49" fontId="4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4" fontId="1" fillId="0" borderId="0" xfId="0" applyNumberFormat="1" applyFont="1"/>
    <xf numFmtId="44" fontId="3" fillId="0" borderId="0" xfId="0" applyNumberFormat="1" applyFont="1"/>
    <xf numFmtId="43" fontId="1" fillId="0" borderId="0" xfId="0" applyNumberFormat="1" applyFont="1"/>
    <xf numFmtId="43" fontId="3" fillId="0" borderId="0" xfId="0" applyNumberFormat="1" applyFont="1"/>
    <xf numFmtId="167" fontId="0" fillId="0" borderId="0" xfId="0" applyNumberFormat="1" applyAlignment="1">
      <alignment horizontal="right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39" fontId="1" fillId="0" borderId="0" xfId="0" applyNumberFormat="1" applyFont="1"/>
    <xf numFmtId="2" fontId="1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165" fontId="19" fillId="0" borderId="1" xfId="0" applyNumberFormat="1" applyFont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44" fontId="1" fillId="2" borderId="0" xfId="0" applyNumberFormat="1" applyFont="1" applyFill="1"/>
    <xf numFmtId="43" fontId="1" fillId="2" borderId="0" xfId="0" applyNumberFormat="1" applyFont="1" applyFill="1"/>
    <xf numFmtId="165" fontId="3" fillId="2" borderId="0" xfId="0" applyNumberFormat="1" applyFont="1" applyFill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44" fontId="3" fillId="2" borderId="0" xfId="0" applyNumberFormat="1" applyFont="1" applyFill="1"/>
    <xf numFmtId="39" fontId="1" fillId="2" borderId="0" xfId="0" applyNumberFormat="1" applyFont="1" applyFill="1"/>
    <xf numFmtId="167" fontId="18" fillId="2" borderId="0" xfId="0" applyNumberFormat="1" applyFont="1" applyFill="1" applyAlignment="1">
      <alignment horizontal="right"/>
    </xf>
    <xf numFmtId="0" fontId="0" fillId="2" borderId="0" xfId="0" applyFill="1"/>
    <xf numFmtId="44" fontId="1" fillId="0" borderId="0" xfId="1" applyFont="1"/>
    <xf numFmtId="165" fontId="15" fillId="2" borderId="0" xfId="0" applyNumberFormat="1" applyFont="1" applyFill="1" applyAlignment="1">
      <alignment horizontal="right"/>
    </xf>
    <xf numFmtId="165" fontId="21" fillId="0" borderId="0" xfId="0" applyNumberFormat="1" applyFont="1" applyAlignment="1">
      <alignment horizontal="right"/>
    </xf>
    <xf numFmtId="44" fontId="22" fillId="0" borderId="0" xfId="1" applyFont="1" applyAlignment="1">
      <alignment horizontal="right"/>
    </xf>
    <xf numFmtId="165" fontId="21" fillId="2" borderId="0" xfId="0" applyNumberFormat="1" applyFont="1" applyFill="1" applyAlignment="1">
      <alignment horizontal="right"/>
    </xf>
    <xf numFmtId="166" fontId="21" fillId="2" borderId="0" xfId="0" applyNumberFormat="1" applyFont="1" applyFill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4" fontId="21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2" fontId="4" fillId="0" borderId="0" xfId="0" applyNumberFormat="1" applyFont="1"/>
    <xf numFmtId="2" fontId="1" fillId="0" borderId="0" xfId="0" applyNumberFormat="1" applyFont="1" applyAlignment="1">
      <alignment wrapText="1"/>
    </xf>
    <xf numFmtId="2" fontId="0" fillId="0" borderId="0" xfId="0" applyNumberFormat="1"/>
    <xf numFmtId="2" fontId="1" fillId="0" borderId="0" xfId="1" applyNumberFormat="1" applyFont="1"/>
    <xf numFmtId="4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2" fontId="6" fillId="0" borderId="0" xfId="0" applyNumberFormat="1" applyFont="1"/>
    <xf numFmtId="168" fontId="1" fillId="0" borderId="0" xfId="0" applyNumberFormat="1" applyFont="1"/>
    <xf numFmtId="168" fontId="4" fillId="0" borderId="0" xfId="0" applyNumberFormat="1" applyFont="1" applyAlignment="1">
      <alignment horizontal="right"/>
    </xf>
    <xf numFmtId="2" fontId="6" fillId="2" borderId="0" xfId="0" applyNumberFormat="1" applyFont="1" applyFill="1"/>
    <xf numFmtId="168" fontId="16" fillId="2" borderId="0" xfId="1" applyNumberFormat="1" applyFont="1" applyFill="1" applyAlignment="1">
      <alignment horizontal="right"/>
    </xf>
    <xf numFmtId="2" fontId="1" fillId="2" borderId="0" xfId="0" applyNumberFormat="1" applyFont="1" applyFill="1" applyAlignment="1">
      <alignment wrapText="1"/>
    </xf>
    <xf numFmtId="8" fontId="22" fillId="2" borderId="0" xfId="0" applyNumberFormat="1" applyFont="1" applyFill="1"/>
    <xf numFmtId="0" fontId="3" fillId="0" borderId="0" xfId="0" applyFont="1"/>
    <xf numFmtId="8" fontId="0" fillId="2" borderId="0" xfId="0" applyNumberFormat="1" applyFill="1"/>
    <xf numFmtId="2" fontId="3" fillId="0" borderId="0" xfId="0" applyNumberFormat="1" applyFont="1"/>
    <xf numFmtId="2" fontId="4" fillId="2" borderId="0" xfId="0" applyNumberFormat="1" applyFont="1" applyFill="1"/>
    <xf numFmtId="4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2" fontId="1" fillId="3" borderId="0" xfId="0" applyNumberFormat="1" applyFont="1" applyFill="1"/>
    <xf numFmtId="8" fontId="0" fillId="3" borderId="0" xfId="0" applyNumberFormat="1" applyFill="1"/>
    <xf numFmtId="2" fontId="6" fillId="3" borderId="0" xfId="0" applyNumberFormat="1" applyFont="1" applyFill="1"/>
    <xf numFmtId="4" fontId="1" fillId="3" borderId="0" xfId="0" applyNumberFormat="1" applyFont="1" applyFill="1"/>
    <xf numFmtId="2" fontId="3" fillId="2" borderId="0" xfId="0" applyNumberFormat="1" applyFont="1" applyFill="1"/>
    <xf numFmtId="165" fontId="0" fillId="2" borderId="0" xfId="0" applyNumberFormat="1" applyFill="1" applyAlignment="1">
      <alignment horizontal="right"/>
    </xf>
    <xf numFmtId="0" fontId="0" fillId="3" borderId="0" xfId="0" applyFill="1"/>
    <xf numFmtId="49" fontId="2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5"/>
  <sheetViews>
    <sheetView tabSelected="1" view="pageLayout" topLeftCell="A220" zoomScaleNormal="100" workbookViewId="0">
      <selection activeCell="G160" sqref="G160"/>
    </sheetView>
  </sheetViews>
  <sheetFormatPr defaultRowHeight="12.75" x14ac:dyDescent="0.2"/>
  <cols>
    <col min="1" max="1" width="29.85546875" style="1" customWidth="1"/>
    <col min="2" max="2" width="8.7109375" style="1" customWidth="1"/>
    <col min="3" max="4" width="13.42578125" style="1" customWidth="1"/>
    <col min="5" max="5" width="13" style="1" customWidth="1"/>
    <col min="6" max="6" width="13.28515625" style="1" customWidth="1"/>
    <col min="7" max="7" width="13.5703125" style="1" customWidth="1"/>
    <col min="8" max="8" width="12.85546875" style="1" customWidth="1"/>
    <col min="9" max="16384" width="9.140625" style="1"/>
  </cols>
  <sheetData>
    <row r="1" spans="1:8" ht="62.25" customHeight="1" x14ac:dyDescent="0.2">
      <c r="A1" s="2" t="s">
        <v>0</v>
      </c>
      <c r="B1" s="3" t="s">
        <v>0</v>
      </c>
      <c r="C1" s="105" t="s">
        <v>499</v>
      </c>
      <c r="D1" s="105" t="s">
        <v>563</v>
      </c>
      <c r="E1" s="105" t="s">
        <v>564</v>
      </c>
      <c r="F1" s="105" t="s">
        <v>565</v>
      </c>
      <c r="G1" s="105" t="s">
        <v>570</v>
      </c>
      <c r="H1" s="106" t="s">
        <v>569</v>
      </c>
    </row>
    <row r="2" spans="1:8" ht="39.75" customHeight="1" x14ac:dyDescent="0.3">
      <c r="A2" s="127" t="s">
        <v>140</v>
      </c>
      <c r="B2" s="127"/>
    </row>
    <row r="3" spans="1:8" ht="30" customHeight="1" x14ac:dyDescent="0.25">
      <c r="A3" s="17" t="s">
        <v>238</v>
      </c>
      <c r="H3" s="99"/>
    </row>
    <row r="4" spans="1:8" ht="13.5" customHeight="1" x14ac:dyDescent="0.2">
      <c r="A4" s="4" t="s">
        <v>134</v>
      </c>
      <c r="B4" s="4" t="s">
        <v>1</v>
      </c>
      <c r="C4" s="6">
        <v>12175.04</v>
      </c>
      <c r="D4" s="6">
        <v>14000</v>
      </c>
      <c r="E4" s="6">
        <v>14400</v>
      </c>
      <c r="F4" s="5">
        <v>14400</v>
      </c>
      <c r="G4" s="95">
        <v>10800</v>
      </c>
      <c r="H4" s="100">
        <v>14400</v>
      </c>
    </row>
    <row r="5" spans="1:8" ht="12.75" customHeight="1" x14ac:dyDescent="0.2">
      <c r="A5" s="4" t="s">
        <v>239</v>
      </c>
      <c r="B5" s="4" t="s">
        <v>240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100">
        <v>0</v>
      </c>
    </row>
    <row r="6" spans="1:8" ht="12" customHeight="1" x14ac:dyDescent="0.2">
      <c r="A6" s="4" t="s">
        <v>135</v>
      </c>
      <c r="B6" s="4" t="s">
        <v>3</v>
      </c>
      <c r="C6" s="54">
        <v>75</v>
      </c>
      <c r="D6" s="54">
        <v>206.26</v>
      </c>
      <c r="E6" s="54">
        <v>1200</v>
      </c>
      <c r="F6" s="6">
        <v>1200</v>
      </c>
      <c r="G6" s="92">
        <v>138.74</v>
      </c>
      <c r="H6" s="120">
        <v>200</v>
      </c>
    </row>
    <row r="7" spans="1:8" ht="13.5" customHeight="1" x14ac:dyDescent="0.2">
      <c r="A7" s="4" t="s">
        <v>241</v>
      </c>
      <c r="B7" s="4" t="s">
        <v>242</v>
      </c>
      <c r="C7" s="54">
        <v>0</v>
      </c>
      <c r="D7" s="54">
        <v>6150</v>
      </c>
      <c r="E7" s="54">
        <v>15000</v>
      </c>
      <c r="F7" s="6">
        <v>15000</v>
      </c>
      <c r="G7" s="6">
        <v>930</v>
      </c>
      <c r="H7" s="120">
        <v>4000</v>
      </c>
    </row>
    <row r="8" spans="1:8" ht="21" customHeight="1" x14ac:dyDescent="0.25">
      <c r="A8" s="11" t="s">
        <v>133</v>
      </c>
      <c r="B8" s="4"/>
      <c r="C8" s="59">
        <f t="shared" ref="C8:H8" si="0">SUM(C4:C7)</f>
        <v>12250.04</v>
      </c>
      <c r="D8" s="59">
        <f t="shared" ref="D8" si="1">SUM(D4:D7)</f>
        <v>20356.260000000002</v>
      </c>
      <c r="E8" s="59">
        <f t="shared" si="0"/>
        <v>30600</v>
      </c>
      <c r="F8" s="18">
        <f t="shared" si="0"/>
        <v>30600</v>
      </c>
      <c r="G8" s="18">
        <f t="shared" si="0"/>
        <v>11868.74</v>
      </c>
      <c r="H8" s="18">
        <f t="shared" si="0"/>
        <v>18600</v>
      </c>
    </row>
    <row r="9" spans="1:8" ht="15" customHeight="1" x14ac:dyDescent="0.2">
      <c r="A9" s="10"/>
      <c r="B9" s="4"/>
      <c r="C9" s="6"/>
      <c r="D9" s="6"/>
      <c r="E9" s="6"/>
      <c r="F9" s="6"/>
      <c r="G9" s="6"/>
      <c r="H9" s="99"/>
    </row>
    <row r="10" spans="1:8" ht="19.5" customHeight="1" x14ac:dyDescent="0.25">
      <c r="A10" s="11" t="s">
        <v>243</v>
      </c>
      <c r="B10" s="4"/>
      <c r="C10" s="6"/>
      <c r="D10" s="6"/>
      <c r="E10" s="6"/>
      <c r="F10" s="6"/>
      <c r="G10" s="6"/>
      <c r="H10" s="99"/>
    </row>
    <row r="11" spans="1:8" ht="13.5" customHeight="1" x14ac:dyDescent="0.2">
      <c r="A11" s="4" t="s">
        <v>244</v>
      </c>
      <c r="B11" s="4" t="s">
        <v>4</v>
      </c>
      <c r="C11" s="6">
        <v>16285</v>
      </c>
      <c r="D11" s="6">
        <v>17785</v>
      </c>
      <c r="E11" s="6">
        <v>18320</v>
      </c>
      <c r="F11" s="6">
        <v>18320</v>
      </c>
      <c r="G11" s="92">
        <v>13740.03</v>
      </c>
      <c r="H11" s="120">
        <v>25000</v>
      </c>
    </row>
    <row r="12" spans="1:8" ht="13.5" customHeight="1" x14ac:dyDescent="0.2">
      <c r="A12" s="4" t="s">
        <v>245</v>
      </c>
      <c r="B12" s="4" t="s">
        <v>246</v>
      </c>
      <c r="C12" s="6">
        <v>3534</v>
      </c>
      <c r="D12" s="6">
        <v>5000</v>
      </c>
      <c r="E12" s="6">
        <v>5150</v>
      </c>
      <c r="F12" s="6">
        <v>5150</v>
      </c>
      <c r="G12" s="92">
        <v>3862.53</v>
      </c>
      <c r="H12" s="120">
        <v>10000</v>
      </c>
    </row>
    <row r="13" spans="1:8" ht="14.25" customHeight="1" x14ac:dyDescent="0.2">
      <c r="A13" s="4" t="s">
        <v>2</v>
      </c>
      <c r="B13" s="4" t="s">
        <v>5</v>
      </c>
      <c r="C13" s="6">
        <v>0</v>
      </c>
      <c r="D13" s="6">
        <v>0</v>
      </c>
      <c r="E13" s="6">
        <v>0</v>
      </c>
      <c r="F13" s="6">
        <v>0</v>
      </c>
      <c r="G13" s="54">
        <v>0</v>
      </c>
      <c r="H13" s="99">
        <v>0</v>
      </c>
    </row>
    <row r="14" spans="1:8" ht="14.25" customHeight="1" x14ac:dyDescent="0.2">
      <c r="A14" s="4" t="s">
        <v>135</v>
      </c>
      <c r="B14" s="4" t="s">
        <v>6</v>
      </c>
      <c r="C14" s="6">
        <v>1174.79</v>
      </c>
      <c r="D14" s="6">
        <v>1309.21</v>
      </c>
      <c r="E14" s="6">
        <v>1500</v>
      </c>
      <c r="F14" s="6">
        <v>1500</v>
      </c>
      <c r="G14" s="54">
        <v>1046.78</v>
      </c>
      <c r="H14" s="99">
        <v>1500</v>
      </c>
    </row>
    <row r="15" spans="1:8" ht="26.25" customHeight="1" x14ac:dyDescent="0.2">
      <c r="A15" s="10" t="s">
        <v>133</v>
      </c>
      <c r="B15" s="4"/>
      <c r="C15" s="18">
        <f t="shared" ref="C15:H15" si="2">SUM(C11:C14)</f>
        <v>20993.79</v>
      </c>
      <c r="D15" s="18">
        <f t="shared" ref="D15" si="3">SUM(D11:D14)</f>
        <v>24094.21</v>
      </c>
      <c r="E15" s="18">
        <f>SUM(E11:E14)</f>
        <v>24970</v>
      </c>
      <c r="F15" s="18">
        <f t="shared" si="2"/>
        <v>24970</v>
      </c>
      <c r="G15" s="59">
        <f t="shared" si="2"/>
        <v>18649.34</v>
      </c>
      <c r="H15" s="59">
        <f t="shared" si="2"/>
        <v>36500</v>
      </c>
    </row>
    <row r="16" spans="1:8" ht="18" customHeight="1" x14ac:dyDescent="0.2">
      <c r="A16" s="10"/>
      <c r="B16" s="4"/>
      <c r="C16" s="6"/>
      <c r="D16" s="6"/>
      <c r="E16" s="6"/>
      <c r="F16" s="6"/>
      <c r="G16" s="54"/>
      <c r="H16" s="99"/>
    </row>
    <row r="17" spans="1:8" ht="26.25" customHeight="1" x14ac:dyDescent="0.25">
      <c r="A17" s="11" t="s">
        <v>141</v>
      </c>
      <c r="B17" s="4"/>
      <c r="C17" s="6"/>
      <c r="D17" s="6"/>
      <c r="E17" s="6"/>
      <c r="F17" s="6"/>
      <c r="G17" s="54"/>
      <c r="H17" s="99"/>
    </row>
    <row r="18" spans="1:8" x14ac:dyDescent="0.2">
      <c r="A18" s="4" t="s">
        <v>134</v>
      </c>
      <c r="B18" s="4" t="s">
        <v>7</v>
      </c>
      <c r="C18" s="6">
        <v>10232</v>
      </c>
      <c r="D18" s="6">
        <v>15000</v>
      </c>
      <c r="E18" s="6">
        <v>15450</v>
      </c>
      <c r="F18" s="6">
        <v>15450</v>
      </c>
      <c r="G18" s="92">
        <v>11587.5</v>
      </c>
      <c r="H18" s="120">
        <v>20000</v>
      </c>
    </row>
    <row r="19" spans="1:8" x14ac:dyDescent="0.2">
      <c r="A19" s="4" t="s">
        <v>497</v>
      </c>
      <c r="B19" s="4" t="s">
        <v>498</v>
      </c>
      <c r="C19" s="6">
        <v>5922</v>
      </c>
      <c r="D19" s="6">
        <v>6089.5</v>
      </c>
      <c r="E19" s="6">
        <v>8000</v>
      </c>
      <c r="F19" s="6">
        <v>8000</v>
      </c>
      <c r="G19" s="92">
        <v>3141.55</v>
      </c>
      <c r="H19" s="120">
        <v>2000</v>
      </c>
    </row>
    <row r="20" spans="1:8" x14ac:dyDescent="0.2">
      <c r="A20" s="4" t="s">
        <v>2</v>
      </c>
      <c r="B20" s="4" t="s">
        <v>8</v>
      </c>
      <c r="C20" s="6">
        <v>236.86</v>
      </c>
      <c r="D20" s="6">
        <v>0</v>
      </c>
      <c r="E20" s="6">
        <v>500</v>
      </c>
      <c r="F20" s="6">
        <v>500</v>
      </c>
      <c r="G20" s="54">
        <v>0</v>
      </c>
      <c r="H20" s="120">
        <v>100</v>
      </c>
    </row>
    <row r="21" spans="1:8" x14ac:dyDescent="0.2">
      <c r="A21" s="4" t="s">
        <v>9</v>
      </c>
      <c r="B21" s="4" t="s">
        <v>10</v>
      </c>
      <c r="C21" s="6">
        <v>2500</v>
      </c>
      <c r="D21" s="6">
        <v>2887.38</v>
      </c>
      <c r="E21" s="54">
        <v>3250</v>
      </c>
      <c r="F21" s="6">
        <v>3250</v>
      </c>
      <c r="G21" s="54">
        <v>3103.94</v>
      </c>
      <c r="H21" s="120">
        <v>3500</v>
      </c>
    </row>
    <row r="22" spans="1:8" x14ac:dyDescent="0.2">
      <c r="A22" s="4" t="s">
        <v>135</v>
      </c>
      <c r="B22" s="4" t="s">
        <v>11</v>
      </c>
      <c r="C22" s="6">
        <v>2297.86</v>
      </c>
      <c r="D22" s="6">
        <v>2644.52</v>
      </c>
      <c r="E22" s="6">
        <v>2500</v>
      </c>
      <c r="F22" s="6">
        <v>2500</v>
      </c>
      <c r="G22" s="54">
        <v>1084.8699999999999</v>
      </c>
      <c r="H22" s="100">
        <v>2500</v>
      </c>
    </row>
    <row r="23" spans="1:8" ht="27" customHeight="1" x14ac:dyDescent="0.25">
      <c r="A23" s="11" t="s">
        <v>133</v>
      </c>
      <c r="B23" s="4"/>
      <c r="C23" s="18">
        <f t="shared" ref="C23:H23" si="4">SUM(C18:C22)</f>
        <v>21188.720000000001</v>
      </c>
      <c r="D23" s="18">
        <f t="shared" ref="D23" si="5">SUM(D18:D22)</f>
        <v>26621.4</v>
      </c>
      <c r="E23" s="18">
        <f t="shared" si="4"/>
        <v>29700</v>
      </c>
      <c r="F23" s="18">
        <f t="shared" si="4"/>
        <v>29700</v>
      </c>
      <c r="G23" s="18">
        <f t="shared" si="4"/>
        <v>18917.859999999997</v>
      </c>
      <c r="H23" s="18">
        <f t="shared" si="4"/>
        <v>28100</v>
      </c>
    </row>
    <row r="24" spans="1:8" ht="13.5" customHeight="1" x14ac:dyDescent="0.25">
      <c r="A24" s="11"/>
      <c r="B24" s="4"/>
      <c r="C24" s="18"/>
      <c r="D24" s="18"/>
      <c r="E24" s="18"/>
      <c r="F24" s="18"/>
      <c r="G24" s="18"/>
      <c r="H24" s="18"/>
    </row>
    <row r="25" spans="1:8" ht="22.5" customHeight="1" x14ac:dyDescent="0.25">
      <c r="A25" s="11" t="s">
        <v>142</v>
      </c>
      <c r="B25" s="4"/>
      <c r="C25" s="6"/>
      <c r="D25" s="6"/>
      <c r="E25" s="6"/>
      <c r="F25" s="6"/>
      <c r="G25" s="6"/>
      <c r="H25" s="99"/>
    </row>
    <row r="26" spans="1:8" x14ac:dyDescent="0.2">
      <c r="A26" s="4" t="s">
        <v>12</v>
      </c>
      <c r="B26" s="4" t="s">
        <v>13</v>
      </c>
      <c r="C26" s="54">
        <v>25505</v>
      </c>
      <c r="D26" s="54">
        <v>26270</v>
      </c>
      <c r="E26" s="54">
        <v>27060</v>
      </c>
      <c r="F26" s="6">
        <v>27060</v>
      </c>
      <c r="G26" s="54">
        <v>19774.63</v>
      </c>
      <c r="H26" s="120">
        <v>27870</v>
      </c>
    </row>
    <row r="27" spans="1:8" x14ac:dyDescent="0.2">
      <c r="A27" s="4" t="s">
        <v>135</v>
      </c>
      <c r="B27" s="4" t="s">
        <v>14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00">
        <v>0</v>
      </c>
    </row>
    <row r="28" spans="1:8" s="13" customFormat="1" ht="26.25" customHeight="1" x14ac:dyDescent="0.25">
      <c r="A28" s="11" t="s">
        <v>133</v>
      </c>
      <c r="B28" s="11"/>
      <c r="C28" s="59">
        <f t="shared" ref="C28:H28" si="6">SUM(C26:C27)</f>
        <v>25505</v>
      </c>
      <c r="D28" s="59">
        <f t="shared" ref="D28" si="7">SUM(D26:D27)</f>
        <v>26270</v>
      </c>
      <c r="E28" s="59">
        <f t="shared" si="6"/>
        <v>27060</v>
      </c>
      <c r="F28" s="18">
        <f t="shared" si="6"/>
        <v>27060</v>
      </c>
      <c r="G28" s="59">
        <f t="shared" si="6"/>
        <v>19774.63</v>
      </c>
      <c r="H28" s="59">
        <f t="shared" si="6"/>
        <v>27870</v>
      </c>
    </row>
    <row r="29" spans="1:8" s="13" customFormat="1" ht="15.75" customHeight="1" x14ac:dyDescent="0.25">
      <c r="A29" s="11"/>
      <c r="B29" s="11"/>
      <c r="C29" s="12"/>
      <c r="D29" s="12"/>
      <c r="E29" s="12"/>
      <c r="F29" s="12"/>
      <c r="G29" s="12"/>
      <c r="H29" s="117"/>
    </row>
    <row r="30" spans="1:8" ht="20.25" customHeight="1" x14ac:dyDescent="0.25">
      <c r="A30" s="11" t="s">
        <v>143</v>
      </c>
      <c r="B30" s="4"/>
      <c r="C30" s="6"/>
      <c r="D30" s="6"/>
      <c r="E30" s="6"/>
      <c r="F30" s="6"/>
      <c r="G30" s="6"/>
      <c r="H30" s="100"/>
    </row>
    <row r="31" spans="1:8" x14ac:dyDescent="0.2">
      <c r="A31" s="4" t="s">
        <v>134</v>
      </c>
      <c r="B31" s="4" t="s">
        <v>15</v>
      </c>
      <c r="C31" s="54">
        <v>2920</v>
      </c>
      <c r="D31" s="54">
        <v>3008</v>
      </c>
      <c r="E31" s="54">
        <v>3100</v>
      </c>
      <c r="F31" s="6">
        <v>3100</v>
      </c>
      <c r="G31" s="92">
        <v>2265.37</v>
      </c>
      <c r="H31" s="120">
        <v>3195</v>
      </c>
    </row>
    <row r="32" spans="1:8" x14ac:dyDescent="0.2">
      <c r="A32" s="4" t="s">
        <v>2</v>
      </c>
      <c r="B32" s="4" t="s">
        <v>16</v>
      </c>
      <c r="C32" s="54">
        <v>0</v>
      </c>
      <c r="D32" s="54">
        <v>0</v>
      </c>
      <c r="E32" s="54">
        <v>0</v>
      </c>
      <c r="F32" s="6">
        <v>0</v>
      </c>
      <c r="G32" s="54">
        <v>0</v>
      </c>
      <c r="H32" s="99">
        <v>0</v>
      </c>
    </row>
    <row r="33" spans="1:8" x14ac:dyDescent="0.2">
      <c r="A33" s="4" t="s">
        <v>135</v>
      </c>
      <c r="B33" s="4" t="s">
        <v>17</v>
      </c>
      <c r="C33" s="54">
        <v>0</v>
      </c>
      <c r="D33" s="54">
        <v>0</v>
      </c>
      <c r="E33" s="54">
        <v>0</v>
      </c>
      <c r="F33" s="6">
        <v>0</v>
      </c>
      <c r="G33" s="54">
        <v>0</v>
      </c>
      <c r="H33" s="100">
        <v>0</v>
      </c>
    </row>
    <row r="34" spans="1:8" ht="21" customHeight="1" x14ac:dyDescent="0.25">
      <c r="A34" s="11" t="s">
        <v>133</v>
      </c>
      <c r="B34" s="4"/>
      <c r="C34" s="59">
        <f t="shared" ref="C34:H34" si="8">SUM(C31:C33)</f>
        <v>2920</v>
      </c>
      <c r="D34" s="59">
        <f t="shared" ref="D34" si="9">SUM(D31:D33)</f>
        <v>3008</v>
      </c>
      <c r="E34" s="59">
        <f>SUM(E31:E33)</f>
        <v>3100</v>
      </c>
      <c r="F34" s="18">
        <f t="shared" si="8"/>
        <v>3100</v>
      </c>
      <c r="G34" s="59">
        <f t="shared" si="8"/>
        <v>2265.37</v>
      </c>
      <c r="H34" s="59">
        <f t="shared" si="8"/>
        <v>3195</v>
      </c>
    </row>
    <row r="35" spans="1:8" ht="18.75" customHeight="1" x14ac:dyDescent="0.2">
      <c r="A35" s="4"/>
      <c r="B35" s="4"/>
      <c r="C35" s="6"/>
      <c r="D35" s="6"/>
      <c r="E35" s="6"/>
      <c r="F35" s="6"/>
      <c r="G35" s="6"/>
      <c r="H35" s="99"/>
    </row>
    <row r="36" spans="1:8" ht="10.5" customHeight="1" x14ac:dyDescent="0.25">
      <c r="A36" s="79" t="s">
        <v>266</v>
      </c>
      <c r="B36" s="4"/>
      <c r="C36" s="6"/>
      <c r="D36" s="6"/>
      <c r="E36" s="6"/>
      <c r="F36" s="6"/>
      <c r="G36" s="6"/>
      <c r="H36" s="99"/>
    </row>
    <row r="37" spans="1:8" x14ac:dyDescent="0.2">
      <c r="A37" s="4" t="s">
        <v>267</v>
      </c>
      <c r="B37" s="4" t="s">
        <v>18</v>
      </c>
      <c r="C37" s="6">
        <v>24343</v>
      </c>
      <c r="D37" s="6">
        <v>27613</v>
      </c>
      <c r="E37" s="6">
        <v>28125</v>
      </c>
      <c r="F37" s="6">
        <v>28125</v>
      </c>
      <c r="G37" s="92">
        <v>21381.46</v>
      </c>
      <c r="H37" s="120">
        <v>28970</v>
      </c>
    </row>
    <row r="38" spans="1:8" x14ac:dyDescent="0.2">
      <c r="A38" s="4" t="s">
        <v>269</v>
      </c>
      <c r="B38" s="4" t="s">
        <v>268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100">
        <v>0</v>
      </c>
    </row>
    <row r="39" spans="1:8" x14ac:dyDescent="0.2">
      <c r="A39" s="4" t="s">
        <v>271</v>
      </c>
      <c r="B39" s="4" t="s">
        <v>270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100">
        <v>0</v>
      </c>
    </row>
    <row r="40" spans="1:8" x14ac:dyDescent="0.2">
      <c r="A40" s="4" t="s">
        <v>272</v>
      </c>
      <c r="B40" s="4" t="s">
        <v>273</v>
      </c>
      <c r="C40" s="54">
        <v>0</v>
      </c>
      <c r="D40" s="54">
        <v>0</v>
      </c>
      <c r="E40" s="54">
        <v>0</v>
      </c>
      <c r="F40" s="6">
        <v>0</v>
      </c>
      <c r="G40" s="92">
        <v>0</v>
      </c>
      <c r="H40" s="100">
        <v>0</v>
      </c>
    </row>
    <row r="41" spans="1:8" x14ac:dyDescent="0.2">
      <c r="A41" s="4" t="s">
        <v>2</v>
      </c>
      <c r="B41" s="4" t="s">
        <v>19</v>
      </c>
      <c r="C41" s="6">
        <v>0</v>
      </c>
      <c r="D41" s="6">
        <v>0</v>
      </c>
      <c r="E41" s="6">
        <v>500</v>
      </c>
      <c r="F41" s="6">
        <v>0</v>
      </c>
      <c r="G41" s="54">
        <v>0</v>
      </c>
      <c r="H41" s="100">
        <v>500</v>
      </c>
    </row>
    <row r="42" spans="1:8" x14ac:dyDescent="0.2">
      <c r="A42" s="4" t="s">
        <v>135</v>
      </c>
      <c r="B42" s="4" t="s">
        <v>20</v>
      </c>
      <c r="C42" s="6">
        <v>3368</v>
      </c>
      <c r="D42" s="6">
        <v>2280.34</v>
      </c>
      <c r="E42" s="6">
        <v>1500</v>
      </c>
      <c r="F42" s="6">
        <v>2000</v>
      </c>
      <c r="G42" s="54">
        <v>2000</v>
      </c>
      <c r="H42" s="120">
        <v>2500</v>
      </c>
    </row>
    <row r="43" spans="1:8" ht="14.25" customHeight="1" x14ac:dyDescent="0.2">
      <c r="A43" s="4" t="s">
        <v>274</v>
      </c>
      <c r="B43" s="4" t="s">
        <v>275</v>
      </c>
      <c r="C43" s="6">
        <v>0</v>
      </c>
      <c r="D43" s="6">
        <v>0</v>
      </c>
      <c r="E43" s="6">
        <v>0</v>
      </c>
      <c r="F43" s="6">
        <v>0</v>
      </c>
      <c r="G43" s="54">
        <v>0</v>
      </c>
      <c r="H43" s="99">
        <v>0</v>
      </c>
    </row>
    <row r="44" spans="1:8" ht="21" customHeight="1" x14ac:dyDescent="0.25">
      <c r="A44" s="11" t="s">
        <v>133</v>
      </c>
      <c r="B44" s="4"/>
      <c r="C44" s="59">
        <f t="shared" ref="C44:H44" si="10">SUM(C37:C43)</f>
        <v>27711</v>
      </c>
      <c r="D44" s="59">
        <f t="shared" ref="D44" si="11">SUM(D37:D43)</f>
        <v>29893.34</v>
      </c>
      <c r="E44" s="59">
        <f t="shared" si="10"/>
        <v>30125</v>
      </c>
      <c r="F44" s="18">
        <f t="shared" si="10"/>
        <v>30125</v>
      </c>
      <c r="G44" s="18">
        <f t="shared" si="10"/>
        <v>23381.46</v>
      </c>
      <c r="H44" s="18">
        <f t="shared" si="10"/>
        <v>31970</v>
      </c>
    </row>
    <row r="45" spans="1:8" ht="16.5" customHeight="1" x14ac:dyDescent="0.2">
      <c r="A45" s="4"/>
      <c r="B45" s="4"/>
      <c r="C45" s="6"/>
      <c r="D45" s="6"/>
      <c r="E45" s="6"/>
      <c r="F45" s="6"/>
      <c r="G45" s="6"/>
      <c r="H45" s="99"/>
    </row>
    <row r="46" spans="1:8" ht="17.25" customHeight="1" x14ac:dyDescent="0.25">
      <c r="A46" s="11" t="s">
        <v>144</v>
      </c>
      <c r="B46" s="4"/>
      <c r="C46" s="6"/>
      <c r="D46" s="6"/>
      <c r="E46" s="6"/>
      <c r="F46" s="6"/>
      <c r="G46" s="6"/>
      <c r="H46" s="99"/>
    </row>
    <row r="47" spans="1:8" x14ac:dyDescent="0.2">
      <c r="A47" s="4" t="s">
        <v>134</v>
      </c>
      <c r="B47" s="4" t="s">
        <v>21</v>
      </c>
      <c r="C47" s="6">
        <v>37031</v>
      </c>
      <c r="D47" s="6">
        <v>38142</v>
      </c>
      <c r="E47" s="6">
        <v>39300</v>
      </c>
      <c r="F47" s="6">
        <v>39300</v>
      </c>
      <c r="G47" s="92">
        <v>28719.26</v>
      </c>
      <c r="H47" s="120">
        <v>48000</v>
      </c>
    </row>
    <row r="48" spans="1:8" x14ac:dyDescent="0.2">
      <c r="A48" s="4" t="s">
        <v>247</v>
      </c>
      <c r="B48" s="4" t="s">
        <v>22</v>
      </c>
      <c r="C48" s="6">
        <v>9502</v>
      </c>
      <c r="D48" s="6">
        <v>8950</v>
      </c>
      <c r="E48" s="6">
        <v>9270</v>
      </c>
      <c r="F48" s="6">
        <v>9270</v>
      </c>
      <c r="G48" s="6">
        <v>6036.03</v>
      </c>
      <c r="H48" s="120">
        <v>9460</v>
      </c>
    </row>
    <row r="49" spans="1:8" x14ac:dyDescent="0.2">
      <c r="A49" s="4" t="s">
        <v>2</v>
      </c>
      <c r="B49" s="4" t="s">
        <v>23</v>
      </c>
      <c r="C49" s="6">
        <v>93.97</v>
      </c>
      <c r="D49" s="6">
        <v>4285</v>
      </c>
      <c r="E49" s="6">
        <v>250</v>
      </c>
      <c r="F49" s="6">
        <v>250</v>
      </c>
      <c r="G49" s="54">
        <v>0</v>
      </c>
      <c r="H49" s="100">
        <v>250</v>
      </c>
    </row>
    <row r="50" spans="1:8" ht="15.75" customHeight="1" x14ac:dyDescent="0.2">
      <c r="A50" s="4" t="s">
        <v>135</v>
      </c>
      <c r="B50" s="4" t="s">
        <v>24</v>
      </c>
      <c r="C50" s="6">
        <v>5660</v>
      </c>
      <c r="D50" s="6">
        <v>7049.27</v>
      </c>
      <c r="E50" s="6">
        <v>7500</v>
      </c>
      <c r="F50" s="6">
        <v>7500</v>
      </c>
      <c r="G50" s="6">
        <v>5169.71</v>
      </c>
      <c r="H50" s="100">
        <v>7500</v>
      </c>
    </row>
    <row r="51" spans="1:8" ht="21.75" customHeight="1" x14ac:dyDescent="0.25">
      <c r="A51" s="11" t="s">
        <v>133</v>
      </c>
      <c r="B51" s="4"/>
      <c r="C51" s="18">
        <f t="shared" ref="C51:H51" si="12">SUM(C47:C50)</f>
        <v>52286.97</v>
      </c>
      <c r="D51" s="18">
        <f t="shared" ref="D51" si="13">SUM(D47:D50)</f>
        <v>58426.270000000004</v>
      </c>
      <c r="E51" s="18">
        <f t="shared" si="12"/>
        <v>56320</v>
      </c>
      <c r="F51" s="18">
        <f t="shared" si="12"/>
        <v>56320</v>
      </c>
      <c r="G51" s="18">
        <f t="shared" si="12"/>
        <v>39925</v>
      </c>
      <c r="H51" s="18">
        <f t="shared" si="12"/>
        <v>65210</v>
      </c>
    </row>
    <row r="52" spans="1:8" ht="13.5" customHeight="1" x14ac:dyDescent="0.2">
      <c r="A52" s="4"/>
      <c r="B52" s="4"/>
      <c r="C52" s="6"/>
      <c r="D52" s="6"/>
      <c r="E52" s="6"/>
      <c r="F52" s="6"/>
      <c r="G52" s="6"/>
      <c r="H52" s="99"/>
    </row>
    <row r="53" spans="1:8" ht="18.75" customHeight="1" x14ac:dyDescent="0.25">
      <c r="A53" s="11" t="s">
        <v>145</v>
      </c>
      <c r="B53" s="4"/>
      <c r="C53" s="6"/>
      <c r="D53" s="6"/>
      <c r="E53" s="6"/>
      <c r="F53" s="6"/>
      <c r="G53" s="6"/>
      <c r="H53" s="99"/>
    </row>
    <row r="54" spans="1:8" x14ac:dyDescent="0.2">
      <c r="A54" s="4" t="s">
        <v>135</v>
      </c>
      <c r="B54" s="4" t="s">
        <v>25</v>
      </c>
      <c r="C54" s="54">
        <v>14277</v>
      </c>
      <c r="D54" s="54">
        <v>11587.48</v>
      </c>
      <c r="E54" s="54">
        <v>25000</v>
      </c>
      <c r="F54" s="54">
        <v>25000</v>
      </c>
      <c r="G54" s="92">
        <v>18946.650000000001</v>
      </c>
      <c r="H54" s="100">
        <v>25000</v>
      </c>
    </row>
    <row r="55" spans="1:8" ht="15.75" x14ac:dyDescent="0.25">
      <c r="A55" s="11" t="s">
        <v>133</v>
      </c>
      <c r="B55" s="4"/>
      <c r="C55" s="59">
        <f t="shared" ref="C55:D55" si="14">SUM(C54)</f>
        <v>14277</v>
      </c>
      <c r="D55" s="59">
        <f t="shared" si="14"/>
        <v>11587.48</v>
      </c>
      <c r="E55" s="59">
        <f>SUM(E54)</f>
        <v>25000</v>
      </c>
      <c r="F55" s="18">
        <f t="shared" ref="F55:H55" si="15">SUM(F54)</f>
        <v>25000</v>
      </c>
      <c r="G55" s="18">
        <f t="shared" si="15"/>
        <v>18946.650000000001</v>
      </c>
      <c r="H55" s="18">
        <f t="shared" si="15"/>
        <v>25000</v>
      </c>
    </row>
    <row r="56" spans="1:8" ht="10.5" customHeight="1" x14ac:dyDescent="0.25">
      <c r="A56" s="11"/>
      <c r="B56" s="4"/>
      <c r="C56" s="6"/>
      <c r="D56" s="6"/>
      <c r="E56" s="6"/>
      <c r="F56" s="6"/>
      <c r="G56" s="6"/>
      <c r="H56" s="99"/>
    </row>
    <row r="57" spans="1:8" ht="15.75" x14ac:dyDescent="0.25">
      <c r="A57" s="11" t="s">
        <v>146</v>
      </c>
      <c r="B57" s="4"/>
      <c r="C57" s="6"/>
      <c r="D57" s="6"/>
      <c r="E57" s="6"/>
      <c r="F57" s="6"/>
      <c r="G57" s="6"/>
      <c r="H57" s="99"/>
    </row>
    <row r="58" spans="1:8" x14ac:dyDescent="0.2">
      <c r="A58" s="4" t="s">
        <v>248</v>
      </c>
      <c r="B58" s="4" t="s">
        <v>26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99">
        <v>0</v>
      </c>
    </row>
    <row r="59" spans="1:8" x14ac:dyDescent="0.2">
      <c r="A59" s="4" t="s">
        <v>495</v>
      </c>
      <c r="B59" s="4" t="s">
        <v>494</v>
      </c>
      <c r="C59" s="6">
        <v>0</v>
      </c>
      <c r="D59" s="6">
        <v>0</v>
      </c>
      <c r="E59" s="6">
        <v>0</v>
      </c>
      <c r="F59" s="54">
        <v>0</v>
      </c>
      <c r="G59" s="6">
        <v>0</v>
      </c>
      <c r="H59" s="99">
        <v>0</v>
      </c>
    </row>
    <row r="60" spans="1:8" ht="15.75" x14ac:dyDescent="0.25">
      <c r="A60" s="11" t="s">
        <v>133</v>
      </c>
      <c r="B60" s="4"/>
      <c r="C60" s="18">
        <f>SUM(C58)</f>
        <v>0</v>
      </c>
      <c r="D60" s="18">
        <f>SUM(D58)</f>
        <v>0</v>
      </c>
      <c r="E60" s="18">
        <v>0</v>
      </c>
      <c r="F60" s="18">
        <f>SUM(F58)</f>
        <v>0</v>
      </c>
      <c r="G60" s="18">
        <f>SUM(G58,)</f>
        <v>0</v>
      </c>
      <c r="H60" s="18">
        <f>SUM(H58,H59)</f>
        <v>0</v>
      </c>
    </row>
    <row r="61" spans="1:8" x14ac:dyDescent="0.2">
      <c r="A61" s="4"/>
      <c r="B61" s="4"/>
      <c r="C61" s="6"/>
      <c r="D61" s="6"/>
      <c r="E61" s="6"/>
      <c r="F61" s="6"/>
      <c r="G61" s="6"/>
      <c r="H61" s="99"/>
    </row>
    <row r="62" spans="1:8" ht="17.25" customHeight="1" x14ac:dyDescent="0.25">
      <c r="A62" s="11" t="s">
        <v>249</v>
      </c>
      <c r="B62" s="4"/>
      <c r="C62" s="6"/>
      <c r="D62" s="6"/>
      <c r="E62" s="6"/>
      <c r="F62" s="6"/>
      <c r="G62" s="6"/>
      <c r="H62" s="99"/>
    </row>
    <row r="63" spans="1:8" ht="12" customHeight="1" x14ac:dyDescent="0.2">
      <c r="A63" s="4" t="s">
        <v>135</v>
      </c>
      <c r="B63" s="4" t="s">
        <v>250</v>
      </c>
      <c r="C63" s="54">
        <v>0</v>
      </c>
      <c r="D63" s="54">
        <v>45008.5</v>
      </c>
      <c r="E63" s="54">
        <v>20000</v>
      </c>
      <c r="F63" s="6">
        <v>20000</v>
      </c>
      <c r="G63" s="54">
        <v>8654.85</v>
      </c>
      <c r="H63" s="120">
        <v>10000</v>
      </c>
    </row>
    <row r="64" spans="1:8" ht="12.75" customHeight="1" x14ac:dyDescent="0.2">
      <c r="A64" s="4" t="s">
        <v>251</v>
      </c>
      <c r="B64" s="4" t="s">
        <v>252</v>
      </c>
      <c r="C64" s="54">
        <v>4930</v>
      </c>
      <c r="D64" s="54">
        <v>0</v>
      </c>
      <c r="E64" s="54">
        <v>0</v>
      </c>
      <c r="F64" s="6">
        <v>0</v>
      </c>
      <c r="G64" s="92">
        <v>0</v>
      </c>
      <c r="H64" s="100">
        <v>0</v>
      </c>
    </row>
    <row r="65" spans="1:8" ht="15.75" customHeight="1" x14ac:dyDescent="0.25">
      <c r="A65" s="11" t="s">
        <v>133</v>
      </c>
      <c r="B65" s="4"/>
      <c r="C65" s="59">
        <f t="shared" ref="C65:H65" si="16">SUM(C63:C64)</f>
        <v>4930</v>
      </c>
      <c r="D65" s="59">
        <f t="shared" ref="D65" si="17">SUM(D63:D64)</f>
        <v>45008.5</v>
      </c>
      <c r="E65" s="59">
        <f t="shared" si="16"/>
        <v>20000</v>
      </c>
      <c r="F65" s="18">
        <f t="shared" si="16"/>
        <v>20000</v>
      </c>
      <c r="G65" s="18">
        <f t="shared" si="16"/>
        <v>8654.85</v>
      </c>
      <c r="H65" s="59">
        <f t="shared" si="16"/>
        <v>10000</v>
      </c>
    </row>
    <row r="66" spans="1:8" ht="12.75" customHeight="1" x14ac:dyDescent="0.2">
      <c r="A66" s="4"/>
      <c r="B66" s="4"/>
      <c r="C66" s="6"/>
      <c r="D66" s="6"/>
      <c r="E66" s="6"/>
      <c r="F66" s="6"/>
      <c r="G66" s="6"/>
      <c r="H66" s="99"/>
    </row>
    <row r="67" spans="1:8" ht="15.75" x14ac:dyDescent="0.25">
      <c r="A67" s="11" t="s">
        <v>147</v>
      </c>
      <c r="B67" s="4"/>
      <c r="C67" s="6"/>
      <c r="D67" s="6"/>
      <c r="E67" s="6"/>
      <c r="F67" s="6"/>
      <c r="G67" s="6"/>
      <c r="H67" s="99"/>
    </row>
    <row r="68" spans="1:8" x14ac:dyDescent="0.2">
      <c r="A68" s="4" t="s">
        <v>135</v>
      </c>
      <c r="B68" s="4" t="s">
        <v>27</v>
      </c>
      <c r="C68" s="6">
        <v>2924</v>
      </c>
      <c r="D68" s="6">
        <v>4316.76</v>
      </c>
      <c r="E68" s="6">
        <v>6500</v>
      </c>
      <c r="F68" s="6">
        <v>6500</v>
      </c>
      <c r="G68" s="92">
        <v>0</v>
      </c>
      <c r="H68" s="120">
        <v>5800</v>
      </c>
    </row>
    <row r="69" spans="1:8" ht="15.75" x14ac:dyDescent="0.25">
      <c r="A69" s="11" t="s">
        <v>133</v>
      </c>
      <c r="B69" s="4"/>
      <c r="C69" s="18">
        <f t="shared" ref="C69:H69" si="18">SUM(C68:C68)</f>
        <v>2924</v>
      </c>
      <c r="D69" s="18">
        <f t="shared" ref="D69" si="19">SUM(D68:D68)</f>
        <v>4316.76</v>
      </c>
      <c r="E69" s="18">
        <f>SUM(E68:E68)</f>
        <v>6500</v>
      </c>
      <c r="F69" s="18">
        <f t="shared" si="18"/>
        <v>6500</v>
      </c>
      <c r="G69" s="89">
        <f t="shared" si="18"/>
        <v>0</v>
      </c>
      <c r="H69" s="89">
        <f t="shared" si="18"/>
        <v>5800</v>
      </c>
    </row>
    <row r="70" spans="1:8" ht="15.75" customHeight="1" x14ac:dyDescent="0.2">
      <c r="A70" s="4"/>
      <c r="B70" s="4"/>
      <c r="C70" s="6"/>
      <c r="D70" s="6"/>
      <c r="E70" s="6"/>
      <c r="F70" s="6"/>
      <c r="G70" s="90"/>
      <c r="H70" s="99"/>
    </row>
    <row r="71" spans="1:8" ht="28.5" customHeight="1" x14ac:dyDescent="0.25">
      <c r="A71" s="11" t="s">
        <v>253</v>
      </c>
      <c r="B71" s="4"/>
      <c r="C71" s="6"/>
      <c r="D71" s="6"/>
      <c r="E71" s="6"/>
      <c r="F71" s="6"/>
      <c r="G71" s="6"/>
      <c r="H71" s="99"/>
    </row>
    <row r="72" spans="1:8" ht="11.25" customHeight="1" x14ac:dyDescent="0.2">
      <c r="A72" s="4" t="s">
        <v>500</v>
      </c>
      <c r="B72" s="4" t="s">
        <v>501</v>
      </c>
      <c r="C72" s="6">
        <v>360</v>
      </c>
      <c r="D72" s="6">
        <v>500</v>
      </c>
      <c r="E72" s="6">
        <v>515</v>
      </c>
      <c r="F72" s="6">
        <v>515</v>
      </c>
      <c r="G72" s="6">
        <v>0</v>
      </c>
      <c r="H72" s="120">
        <v>700</v>
      </c>
    </row>
    <row r="73" spans="1:8" x14ac:dyDescent="0.2">
      <c r="A73" s="4" t="s">
        <v>134</v>
      </c>
      <c r="B73" s="4" t="s">
        <v>28</v>
      </c>
      <c r="C73" s="6">
        <v>14925</v>
      </c>
      <c r="D73" s="6">
        <v>15859.24</v>
      </c>
      <c r="E73" s="6">
        <v>17000</v>
      </c>
      <c r="F73" s="6">
        <v>17000</v>
      </c>
      <c r="G73" s="6">
        <v>11803.82</v>
      </c>
      <c r="H73" s="120">
        <v>17500</v>
      </c>
    </row>
    <row r="74" spans="1:8" x14ac:dyDescent="0.2">
      <c r="A74" s="4" t="s">
        <v>254</v>
      </c>
      <c r="B74" s="4" t="s">
        <v>255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100">
        <v>0</v>
      </c>
    </row>
    <row r="75" spans="1:8" x14ac:dyDescent="0.2">
      <c r="A75" s="4" t="s">
        <v>2</v>
      </c>
      <c r="B75" s="4" t="s">
        <v>29</v>
      </c>
      <c r="C75" s="54">
        <v>0</v>
      </c>
      <c r="D75" s="54">
        <v>0</v>
      </c>
      <c r="E75" s="54">
        <v>0</v>
      </c>
      <c r="F75" s="6">
        <v>0</v>
      </c>
      <c r="G75" s="54">
        <v>0</v>
      </c>
      <c r="H75" s="100">
        <v>0</v>
      </c>
    </row>
    <row r="76" spans="1:8" x14ac:dyDescent="0.2">
      <c r="A76" s="4" t="s">
        <v>135</v>
      </c>
      <c r="B76" s="4" t="s">
        <v>30</v>
      </c>
      <c r="C76" s="54">
        <v>47530</v>
      </c>
      <c r="D76" s="54">
        <v>66944.539999999994</v>
      </c>
      <c r="E76" s="54">
        <v>60000</v>
      </c>
      <c r="F76" s="54">
        <v>60000</v>
      </c>
      <c r="G76" s="6">
        <v>37480.980000000003</v>
      </c>
      <c r="H76" s="120">
        <v>65000</v>
      </c>
    </row>
    <row r="77" spans="1:8" ht="12.75" customHeight="1" x14ac:dyDescent="0.2">
      <c r="A77" s="4" t="s">
        <v>256</v>
      </c>
      <c r="B77" s="4" t="s">
        <v>257</v>
      </c>
      <c r="C77" s="54">
        <v>129</v>
      </c>
      <c r="D77" s="54">
        <v>122.97</v>
      </c>
      <c r="E77" s="54">
        <v>800</v>
      </c>
      <c r="F77" s="54">
        <v>800</v>
      </c>
      <c r="G77" s="6">
        <v>0</v>
      </c>
      <c r="H77" s="100">
        <v>800</v>
      </c>
    </row>
    <row r="78" spans="1:8" ht="13.5" customHeight="1" x14ac:dyDescent="0.2">
      <c r="A78" s="4" t="s">
        <v>258</v>
      </c>
      <c r="B78" s="4" t="s">
        <v>259</v>
      </c>
      <c r="C78" s="54">
        <v>135766</v>
      </c>
      <c r="D78" s="54">
        <v>46352.99</v>
      </c>
      <c r="E78" s="54">
        <v>40000</v>
      </c>
      <c r="F78" s="54">
        <v>40000</v>
      </c>
      <c r="G78" s="6">
        <v>23935.95</v>
      </c>
      <c r="H78" s="100">
        <v>40000</v>
      </c>
    </row>
    <row r="79" spans="1:8" ht="15.75" x14ac:dyDescent="0.25">
      <c r="A79" s="11" t="s">
        <v>133</v>
      </c>
      <c r="B79" s="4"/>
      <c r="C79" s="18">
        <f t="shared" ref="C79:H79" si="20">SUM(C72:C78)</f>
        <v>198710</v>
      </c>
      <c r="D79" s="18">
        <f t="shared" ref="D79" si="21">SUM(D72:D78)</f>
        <v>129779.73999999999</v>
      </c>
      <c r="E79" s="18">
        <f t="shared" si="20"/>
        <v>118315</v>
      </c>
      <c r="F79" s="18">
        <f t="shared" si="20"/>
        <v>118315</v>
      </c>
      <c r="G79" s="18">
        <f t="shared" si="20"/>
        <v>73220.75</v>
      </c>
      <c r="H79" s="59">
        <f t="shared" si="20"/>
        <v>124000</v>
      </c>
    </row>
    <row r="80" spans="1:8" x14ac:dyDescent="0.2">
      <c r="A80" s="4"/>
      <c r="B80" s="4"/>
      <c r="C80" s="6"/>
      <c r="D80" s="6"/>
      <c r="E80" s="6"/>
      <c r="F80" s="6"/>
      <c r="G80" s="6"/>
      <c r="H80" s="99"/>
    </row>
    <row r="81" spans="1:8" ht="15.75" x14ac:dyDescent="0.25">
      <c r="A81" s="11" t="s">
        <v>262</v>
      </c>
      <c r="B81" s="4"/>
      <c r="C81" s="6"/>
      <c r="D81" s="6"/>
      <c r="E81" s="6"/>
      <c r="F81" s="6"/>
      <c r="G81" s="6"/>
      <c r="H81" s="99"/>
    </row>
    <row r="82" spans="1:8" x14ac:dyDescent="0.2">
      <c r="A82" s="4" t="s">
        <v>135</v>
      </c>
      <c r="B82" s="4" t="s">
        <v>31</v>
      </c>
      <c r="C82" s="6">
        <v>5000</v>
      </c>
      <c r="D82" s="6">
        <v>0</v>
      </c>
      <c r="E82" s="6">
        <v>0</v>
      </c>
      <c r="F82" s="6">
        <v>0</v>
      </c>
      <c r="G82" s="6">
        <v>0</v>
      </c>
      <c r="H82" s="100">
        <v>0</v>
      </c>
    </row>
    <row r="83" spans="1:8" ht="15.75" x14ac:dyDescent="0.25">
      <c r="A83" s="11" t="s">
        <v>133</v>
      </c>
      <c r="B83" s="4"/>
      <c r="C83" s="18">
        <f>SUM(C82:C82)</f>
        <v>5000</v>
      </c>
      <c r="D83" s="18">
        <f>SUM(D82:D82)</f>
        <v>0</v>
      </c>
      <c r="E83" s="18">
        <v>0</v>
      </c>
      <c r="F83" s="18">
        <f>SUM(F82:F82)</f>
        <v>0</v>
      </c>
      <c r="G83" s="18">
        <f>SUM(G82:G82)</f>
        <v>0</v>
      </c>
      <c r="H83" s="18">
        <f>SUM(H82:H82)</f>
        <v>0</v>
      </c>
    </row>
    <row r="84" spans="1:8" ht="8.25" customHeight="1" x14ac:dyDescent="0.2">
      <c r="A84" s="4"/>
      <c r="B84" s="4"/>
      <c r="C84" s="6"/>
      <c r="D84" s="6"/>
      <c r="E84" s="6"/>
      <c r="F84" s="6"/>
      <c r="G84" s="6"/>
      <c r="H84" s="99"/>
    </row>
    <row r="85" spans="1:8" s="16" customFormat="1" ht="32.25" customHeight="1" x14ac:dyDescent="0.25">
      <c r="A85" s="17" t="s">
        <v>148</v>
      </c>
      <c r="B85" s="3"/>
      <c r="C85" s="15"/>
      <c r="D85" s="15"/>
      <c r="E85" s="15"/>
      <c r="F85" s="15"/>
      <c r="G85" s="15"/>
      <c r="H85" s="102"/>
    </row>
    <row r="86" spans="1:8" x14ac:dyDescent="0.2">
      <c r="A86" s="4" t="s">
        <v>135</v>
      </c>
      <c r="B86" s="4" t="s">
        <v>32</v>
      </c>
      <c r="C86" s="6">
        <v>2832</v>
      </c>
      <c r="D86" s="6">
        <v>3376.11</v>
      </c>
      <c r="E86" s="6">
        <v>3500</v>
      </c>
      <c r="F86" s="6">
        <v>3500</v>
      </c>
      <c r="G86" s="6">
        <v>2714.18</v>
      </c>
      <c r="H86" s="120">
        <v>4000</v>
      </c>
    </row>
    <row r="87" spans="1:8" x14ac:dyDescent="0.2">
      <c r="A87" s="4" t="s">
        <v>260</v>
      </c>
      <c r="B87" s="4" t="s">
        <v>261</v>
      </c>
      <c r="C87" s="54">
        <v>29.41</v>
      </c>
      <c r="D87" s="54">
        <v>29.41</v>
      </c>
      <c r="E87" s="54">
        <v>2000</v>
      </c>
      <c r="F87" s="6">
        <v>2000</v>
      </c>
      <c r="G87" s="6">
        <v>162.6</v>
      </c>
      <c r="H87" s="100">
        <v>2000</v>
      </c>
    </row>
    <row r="88" spans="1:8" ht="15.75" x14ac:dyDescent="0.25">
      <c r="A88" s="11" t="s">
        <v>133</v>
      </c>
      <c r="B88" s="4"/>
      <c r="C88" s="18">
        <f t="shared" ref="C88:H88" si="22">SUM(C86:C87)</f>
        <v>2861.41</v>
      </c>
      <c r="D88" s="18">
        <f t="shared" ref="D88" si="23">SUM(D86:D87)</f>
        <v>3405.52</v>
      </c>
      <c r="E88" s="18">
        <f t="shared" si="22"/>
        <v>5500</v>
      </c>
      <c r="F88" s="18">
        <f t="shared" si="22"/>
        <v>5500</v>
      </c>
      <c r="G88" s="18">
        <f t="shared" si="22"/>
        <v>2876.7799999999997</v>
      </c>
      <c r="H88" s="18">
        <f t="shared" si="22"/>
        <v>6000</v>
      </c>
    </row>
    <row r="89" spans="1:8" ht="17.25" customHeight="1" x14ac:dyDescent="0.2">
      <c r="A89" s="4"/>
      <c r="B89" s="4"/>
      <c r="C89" s="6"/>
      <c r="D89" s="6"/>
      <c r="E89" s="6"/>
      <c r="F89" s="6"/>
      <c r="G89" s="6"/>
      <c r="H89" s="99"/>
    </row>
    <row r="90" spans="1:8" ht="15.75" x14ac:dyDescent="0.25">
      <c r="A90" s="11" t="s">
        <v>149</v>
      </c>
      <c r="B90" s="4"/>
      <c r="C90" s="6"/>
      <c r="D90" s="6"/>
      <c r="E90" s="6"/>
      <c r="F90" s="6"/>
      <c r="G90" s="6"/>
      <c r="H90" s="99"/>
    </row>
    <row r="91" spans="1:8" x14ac:dyDescent="0.2">
      <c r="A91" s="4" t="s">
        <v>136</v>
      </c>
      <c r="B91" s="4" t="s">
        <v>33</v>
      </c>
      <c r="C91" s="54">
        <v>45660</v>
      </c>
      <c r="D91" s="54">
        <v>53921</v>
      </c>
      <c r="E91" s="54">
        <v>58000</v>
      </c>
      <c r="F91" s="54">
        <v>58000</v>
      </c>
      <c r="G91" s="92">
        <v>907.6</v>
      </c>
      <c r="H91" s="120">
        <v>62000</v>
      </c>
    </row>
    <row r="92" spans="1:8" x14ac:dyDescent="0.2">
      <c r="A92" s="4" t="s">
        <v>263</v>
      </c>
      <c r="B92" s="4" t="s">
        <v>264</v>
      </c>
      <c r="C92" s="6">
        <v>2500</v>
      </c>
      <c r="D92" s="6">
        <v>2500</v>
      </c>
      <c r="E92" s="54">
        <v>2500</v>
      </c>
      <c r="F92" s="54">
        <v>2500</v>
      </c>
      <c r="G92" s="54">
        <v>19.8</v>
      </c>
      <c r="H92" s="120">
        <v>2750</v>
      </c>
    </row>
    <row r="93" spans="1:8" x14ac:dyDescent="0.2">
      <c r="A93" s="4" t="s">
        <v>137</v>
      </c>
      <c r="B93" s="4" t="s">
        <v>34</v>
      </c>
      <c r="C93" s="6">
        <v>1780</v>
      </c>
      <c r="D93" s="6">
        <v>1620</v>
      </c>
      <c r="E93" s="54">
        <v>2000</v>
      </c>
      <c r="F93" s="54">
        <v>2000</v>
      </c>
      <c r="G93" s="6">
        <v>1931</v>
      </c>
      <c r="H93" s="120">
        <v>2250</v>
      </c>
    </row>
    <row r="94" spans="1:8" x14ac:dyDescent="0.2">
      <c r="A94" s="4" t="s">
        <v>35</v>
      </c>
      <c r="B94" s="4" t="s">
        <v>36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100">
        <v>0</v>
      </c>
    </row>
    <row r="95" spans="1:8" x14ac:dyDescent="0.2">
      <c r="A95" s="4" t="s">
        <v>37</v>
      </c>
      <c r="B95" s="4" t="s">
        <v>38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100">
        <v>0</v>
      </c>
    </row>
    <row r="96" spans="1:8" x14ac:dyDescent="0.2">
      <c r="A96" s="4" t="s">
        <v>39</v>
      </c>
      <c r="B96" s="4" t="s">
        <v>40</v>
      </c>
      <c r="C96" s="54">
        <v>267</v>
      </c>
      <c r="D96" s="54">
        <v>267</v>
      </c>
      <c r="E96" s="54">
        <v>400</v>
      </c>
      <c r="F96" s="54">
        <v>400</v>
      </c>
      <c r="G96" s="54">
        <v>257.02999999999997</v>
      </c>
      <c r="H96" s="120">
        <v>300</v>
      </c>
    </row>
    <row r="97" spans="1:8" x14ac:dyDescent="0.2">
      <c r="A97" s="4" t="s">
        <v>41</v>
      </c>
      <c r="B97" s="4" t="s">
        <v>42</v>
      </c>
      <c r="C97" s="54">
        <v>0</v>
      </c>
      <c r="D97" s="54">
        <v>0</v>
      </c>
      <c r="E97" s="54">
        <v>30000</v>
      </c>
      <c r="F97" s="54">
        <v>29850</v>
      </c>
      <c r="G97" s="54">
        <v>0</v>
      </c>
      <c r="H97" s="100">
        <v>30000</v>
      </c>
    </row>
    <row r="98" spans="1:8" ht="15.75" x14ac:dyDescent="0.25">
      <c r="A98" s="11" t="s">
        <v>133</v>
      </c>
      <c r="B98" s="4"/>
      <c r="C98" s="18">
        <f t="shared" ref="C98:H98" si="24">SUM(C91:C97)</f>
        <v>50207</v>
      </c>
      <c r="D98" s="18">
        <f t="shared" ref="D98" si="25">SUM(D91:D97)</f>
        <v>58308</v>
      </c>
      <c r="E98" s="18">
        <f t="shared" si="24"/>
        <v>92900</v>
      </c>
      <c r="F98" s="18">
        <f t="shared" si="24"/>
        <v>92750</v>
      </c>
      <c r="G98" s="59">
        <f t="shared" si="24"/>
        <v>3115.4300000000003</v>
      </c>
      <c r="H98" s="59">
        <f t="shared" si="24"/>
        <v>97300</v>
      </c>
    </row>
    <row r="99" spans="1:8" ht="18" customHeight="1" x14ac:dyDescent="0.2">
      <c r="A99" s="4"/>
      <c r="B99" s="4"/>
      <c r="C99" s="6"/>
      <c r="D99" s="6"/>
      <c r="E99" s="6"/>
      <c r="F99" s="6"/>
      <c r="G99" s="54"/>
      <c r="H99" s="99"/>
    </row>
    <row r="100" spans="1:8" s="16" customFormat="1" ht="42" customHeight="1" x14ac:dyDescent="0.25">
      <c r="A100" s="26" t="s">
        <v>150</v>
      </c>
      <c r="B100" s="3"/>
      <c r="C100" s="82">
        <f>SUM(C8,C15,C23,C28,,C34,C44,C51,C55,C60,C69,C79,C83,C88,C98)</f>
        <v>436834.93</v>
      </c>
      <c r="D100" s="82">
        <f>SUM(D8,D15,D23,D28,,D34,D44,D51,D55,D60,D69,D79,D83,D88,D98)</f>
        <v>396066.98</v>
      </c>
      <c r="E100" s="82">
        <f>SUM(E8,E15,E23,E28,,E34,E44,E51,E55,E60,E65,E69,E79,E83,E88,E98)</f>
        <v>470090</v>
      </c>
      <c r="F100" s="19">
        <f>SUM(F8,F15,F23,,F28,,F34,F44,F51,F55,F60,F65,F69,F79,F83,F88,F98)</f>
        <v>469940</v>
      </c>
      <c r="G100" s="19">
        <f>SUM(G8,G15,G23,,G28,,G34,G44,G51,G55,G60,G65,G69,G79,G83,G88,G98)</f>
        <v>241596.86</v>
      </c>
      <c r="H100" s="19">
        <f>SUM(H8,H15,H23,,H28,,H34,H44,H51,H55,H60,H65,H69,H79,H83,H88,H98)</f>
        <v>479545</v>
      </c>
    </row>
    <row r="101" spans="1:8" s="16" customFormat="1" ht="38.25" customHeight="1" x14ac:dyDescent="0.2">
      <c r="A101" s="27" t="s">
        <v>306</v>
      </c>
      <c r="B101" s="3"/>
      <c r="C101" s="19"/>
      <c r="D101" s="19"/>
      <c r="E101" s="19"/>
      <c r="F101" s="19"/>
      <c r="G101" s="19"/>
      <c r="H101" s="102"/>
    </row>
    <row r="102" spans="1:8" s="16" customFormat="1" ht="18.75" customHeight="1" x14ac:dyDescent="0.25">
      <c r="A102" s="17" t="s">
        <v>276</v>
      </c>
      <c r="B102" s="3"/>
      <c r="C102" s="19"/>
      <c r="D102" s="19"/>
      <c r="E102" s="19"/>
      <c r="F102" s="19"/>
      <c r="G102" s="19"/>
      <c r="H102" s="102"/>
    </row>
    <row r="103" spans="1:8" s="16" customFormat="1" ht="15" customHeight="1" x14ac:dyDescent="0.2">
      <c r="A103" s="3" t="s">
        <v>276</v>
      </c>
      <c r="B103" s="3" t="s">
        <v>265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02">
        <v>0</v>
      </c>
    </row>
    <row r="104" spans="1:8" s="16" customFormat="1" ht="17.25" customHeight="1" x14ac:dyDescent="0.25">
      <c r="A104" s="17" t="s">
        <v>133</v>
      </c>
      <c r="B104" s="3"/>
      <c r="C104" s="19">
        <f>SUM(C103)</f>
        <v>0</v>
      </c>
      <c r="D104" s="19">
        <f>SUM(D103)</f>
        <v>0</v>
      </c>
      <c r="E104" s="19">
        <v>0</v>
      </c>
      <c r="F104" s="19">
        <f>SUM(F103)</f>
        <v>0</v>
      </c>
      <c r="G104" s="19">
        <f>SUM(G103)</f>
        <v>0</v>
      </c>
      <c r="H104" s="19">
        <f>SUM(H103)</f>
        <v>0</v>
      </c>
    </row>
    <row r="105" spans="1:8" s="16" customFormat="1" ht="17.25" customHeight="1" x14ac:dyDescent="0.25">
      <c r="A105" s="17" t="s">
        <v>277</v>
      </c>
      <c r="B105" s="3"/>
      <c r="C105" s="19"/>
      <c r="D105" s="19"/>
      <c r="E105" s="19"/>
      <c r="F105" s="19"/>
      <c r="G105" s="19"/>
      <c r="H105" s="102"/>
    </row>
    <row r="106" spans="1:8" s="16" customFormat="1" ht="15" customHeight="1" x14ac:dyDescent="0.2">
      <c r="A106" s="3" t="s">
        <v>277</v>
      </c>
      <c r="B106" s="3" t="s">
        <v>278</v>
      </c>
      <c r="C106" s="83">
        <v>2645</v>
      </c>
      <c r="D106" s="83">
        <v>1860.7</v>
      </c>
      <c r="E106" s="83">
        <v>2500</v>
      </c>
      <c r="F106" s="15">
        <v>2500</v>
      </c>
      <c r="G106" s="83">
        <v>899.67</v>
      </c>
      <c r="H106" s="112">
        <v>2500</v>
      </c>
    </row>
    <row r="107" spans="1:8" s="16" customFormat="1" ht="20.25" customHeight="1" x14ac:dyDescent="0.25">
      <c r="A107" s="17" t="s">
        <v>133</v>
      </c>
      <c r="B107" s="3"/>
      <c r="C107" s="82">
        <f t="shared" ref="C107:H107" si="26">SUM(C106)</f>
        <v>2645</v>
      </c>
      <c r="D107" s="82">
        <f t="shared" ref="D107" si="27">SUM(D106)</f>
        <v>1860.7</v>
      </c>
      <c r="E107" s="82">
        <f t="shared" si="26"/>
        <v>2500</v>
      </c>
      <c r="F107" s="19">
        <f t="shared" si="26"/>
        <v>2500</v>
      </c>
      <c r="G107" s="19">
        <f t="shared" si="26"/>
        <v>899.67</v>
      </c>
      <c r="H107" s="19">
        <f t="shared" si="26"/>
        <v>2500</v>
      </c>
    </row>
    <row r="108" spans="1:8" s="16" customFormat="1" ht="17.25" customHeight="1" x14ac:dyDescent="0.25">
      <c r="A108" s="17"/>
      <c r="B108" s="3"/>
      <c r="C108" s="19"/>
      <c r="D108" s="19"/>
      <c r="E108" s="19"/>
      <c r="F108" s="19"/>
      <c r="G108" s="19"/>
      <c r="H108" s="102"/>
    </row>
    <row r="109" spans="1:8" s="16" customFormat="1" ht="24.75" customHeight="1" x14ac:dyDescent="0.25">
      <c r="A109" s="17" t="s">
        <v>151</v>
      </c>
      <c r="B109" s="3"/>
      <c r="C109" s="19"/>
      <c r="D109" s="19"/>
      <c r="E109" s="19"/>
      <c r="F109" s="19"/>
      <c r="G109" s="19"/>
      <c r="H109" s="102"/>
    </row>
    <row r="110" spans="1:8" ht="13.5" customHeight="1" x14ac:dyDescent="0.2">
      <c r="A110" s="4" t="s">
        <v>134</v>
      </c>
      <c r="B110" s="4" t="s">
        <v>43</v>
      </c>
      <c r="C110" s="6">
        <v>5869</v>
      </c>
      <c r="D110" s="6">
        <v>5869</v>
      </c>
      <c r="E110" s="6">
        <v>5869</v>
      </c>
      <c r="F110" s="6">
        <v>5869</v>
      </c>
      <c r="G110" s="92">
        <v>4401.72</v>
      </c>
      <c r="H110" s="99">
        <v>5869</v>
      </c>
    </row>
    <row r="111" spans="1:8" x14ac:dyDescent="0.2">
      <c r="A111" s="4" t="s">
        <v>2</v>
      </c>
      <c r="B111" s="4" t="s">
        <v>44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99">
        <v>0</v>
      </c>
    </row>
    <row r="112" spans="1:8" x14ac:dyDescent="0.2">
      <c r="A112" s="4" t="s">
        <v>135</v>
      </c>
      <c r="B112" s="4" t="s">
        <v>45</v>
      </c>
      <c r="C112" s="6">
        <v>0</v>
      </c>
      <c r="D112" s="6">
        <v>0</v>
      </c>
      <c r="E112" s="6">
        <v>500</v>
      </c>
      <c r="F112" s="6">
        <v>500</v>
      </c>
      <c r="G112" s="6">
        <v>0</v>
      </c>
      <c r="H112" s="99">
        <v>500</v>
      </c>
    </row>
    <row r="113" spans="1:8" ht="21" customHeight="1" x14ac:dyDescent="0.25">
      <c r="A113" s="11" t="s">
        <v>133</v>
      </c>
      <c r="B113" s="4"/>
      <c r="C113" s="18">
        <f t="shared" ref="C113:H113" si="28">SUM(C110:C112)</f>
        <v>5869</v>
      </c>
      <c r="D113" s="18">
        <f t="shared" ref="D113" si="29">SUM(D110:D112)</f>
        <v>5869</v>
      </c>
      <c r="E113" s="18">
        <f>SUM(E110:E112)</f>
        <v>6369</v>
      </c>
      <c r="F113" s="18">
        <f t="shared" si="28"/>
        <v>6369</v>
      </c>
      <c r="G113" s="18">
        <f t="shared" si="28"/>
        <v>4401.72</v>
      </c>
      <c r="H113" s="18">
        <f t="shared" si="28"/>
        <v>6369</v>
      </c>
    </row>
    <row r="114" spans="1:8" ht="11.25" customHeight="1" x14ac:dyDescent="0.25">
      <c r="A114" s="11"/>
      <c r="B114" s="4"/>
      <c r="C114" s="18"/>
      <c r="D114" s="18"/>
      <c r="E114" s="18"/>
      <c r="F114" s="18"/>
      <c r="G114" s="18"/>
      <c r="H114" s="99"/>
    </row>
    <row r="115" spans="1:8" ht="21" customHeight="1" x14ac:dyDescent="0.25">
      <c r="A115" s="11" t="s">
        <v>152</v>
      </c>
      <c r="B115" s="4"/>
      <c r="C115" s="18"/>
      <c r="D115" s="18"/>
      <c r="E115" s="18"/>
      <c r="F115" s="18"/>
      <c r="G115" s="18"/>
      <c r="H115" s="99"/>
    </row>
    <row r="116" spans="1:8" x14ac:dyDescent="0.2">
      <c r="A116" s="4" t="s">
        <v>153</v>
      </c>
      <c r="B116" s="4" t="s">
        <v>46</v>
      </c>
      <c r="C116" s="6">
        <v>600</v>
      </c>
      <c r="D116" s="6">
        <v>600</v>
      </c>
      <c r="E116" s="6">
        <v>600</v>
      </c>
      <c r="F116" s="6">
        <v>750</v>
      </c>
      <c r="G116" s="54">
        <v>750</v>
      </c>
      <c r="H116" s="100">
        <v>750</v>
      </c>
    </row>
    <row r="117" spans="1:8" s="13" customFormat="1" ht="21.75" customHeight="1" x14ac:dyDescent="0.25">
      <c r="A117" s="11" t="s">
        <v>133</v>
      </c>
      <c r="B117" s="11"/>
      <c r="C117" s="18">
        <f t="shared" ref="C117:D117" si="30">SUM(C116)</f>
        <v>600</v>
      </c>
      <c r="D117" s="18">
        <f t="shared" si="30"/>
        <v>600</v>
      </c>
      <c r="E117" s="18">
        <f>SUM(E116)</f>
        <v>600</v>
      </c>
      <c r="F117" s="18">
        <f t="shared" ref="F117:H117" si="31">SUM(F116)</f>
        <v>750</v>
      </c>
      <c r="G117" s="18">
        <f t="shared" si="31"/>
        <v>750</v>
      </c>
      <c r="H117" s="18">
        <f t="shared" si="31"/>
        <v>750</v>
      </c>
    </row>
    <row r="118" spans="1:8" s="13" customFormat="1" ht="12.75" customHeight="1" x14ac:dyDescent="0.25">
      <c r="A118" s="11"/>
      <c r="B118" s="11"/>
      <c r="C118" s="18"/>
      <c r="D118" s="18"/>
      <c r="E118" s="18"/>
      <c r="F118" s="18"/>
      <c r="G118" s="18"/>
      <c r="H118" s="101"/>
    </row>
    <row r="119" spans="1:8" s="13" customFormat="1" ht="21.75" customHeight="1" x14ac:dyDescent="0.25">
      <c r="A119" s="11" t="s">
        <v>466</v>
      </c>
      <c r="B119" s="11"/>
      <c r="C119" s="18"/>
      <c r="D119" s="18"/>
      <c r="E119" s="18"/>
      <c r="F119" s="18"/>
      <c r="G119" s="18"/>
      <c r="H119" s="101"/>
    </row>
    <row r="120" spans="1:8" x14ac:dyDescent="0.2">
      <c r="A120" s="4" t="s">
        <v>138</v>
      </c>
      <c r="B120" s="4" t="s">
        <v>47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99">
        <v>0</v>
      </c>
    </row>
    <row r="121" spans="1:8" ht="24.75" customHeight="1" x14ac:dyDescent="0.25">
      <c r="A121" s="11" t="s">
        <v>133</v>
      </c>
      <c r="B121" s="4"/>
      <c r="C121" s="18">
        <f t="shared" ref="C121:H121" si="32">SUM(C120)</f>
        <v>0</v>
      </c>
      <c r="D121" s="18">
        <f t="shared" ref="D121" si="33">SUM(D120)</f>
        <v>0</v>
      </c>
      <c r="E121" s="18">
        <v>0</v>
      </c>
      <c r="F121" s="18">
        <f t="shared" si="32"/>
        <v>0</v>
      </c>
      <c r="G121" s="18">
        <f t="shared" si="32"/>
        <v>0</v>
      </c>
      <c r="H121" s="18">
        <f t="shared" si="32"/>
        <v>0</v>
      </c>
    </row>
    <row r="122" spans="1:8" ht="24.75" customHeight="1" x14ac:dyDescent="0.25">
      <c r="A122" s="11"/>
      <c r="B122" s="4"/>
      <c r="C122" s="18"/>
      <c r="D122" s="18"/>
      <c r="E122" s="18"/>
      <c r="F122" s="18"/>
      <c r="G122" s="18"/>
      <c r="H122" s="18"/>
    </row>
    <row r="123" spans="1:8" ht="15.75" customHeight="1" x14ac:dyDescent="0.25">
      <c r="A123" s="17" t="s">
        <v>198</v>
      </c>
      <c r="B123" s="31"/>
      <c r="C123" s="31"/>
      <c r="D123" s="31"/>
      <c r="E123" s="31"/>
      <c r="F123" s="31"/>
      <c r="G123" s="31"/>
      <c r="H123" s="99"/>
    </row>
    <row r="124" spans="1:8" ht="14.25" customHeight="1" x14ac:dyDescent="0.2">
      <c r="A124" s="4" t="s">
        <v>279</v>
      </c>
      <c r="B124" s="4" t="s">
        <v>280</v>
      </c>
      <c r="C124" s="6">
        <v>53482</v>
      </c>
      <c r="D124" s="6">
        <v>98544.78</v>
      </c>
      <c r="E124" s="6">
        <v>75000</v>
      </c>
      <c r="F124" s="6">
        <v>75000</v>
      </c>
      <c r="G124" s="54">
        <v>42559.7</v>
      </c>
      <c r="H124" s="120">
        <v>57680</v>
      </c>
    </row>
    <row r="125" spans="1:8" ht="14.25" customHeight="1" x14ac:dyDescent="0.2">
      <c r="A125" s="4" t="s">
        <v>281</v>
      </c>
      <c r="B125" s="4" t="s">
        <v>282</v>
      </c>
      <c r="C125" s="6">
        <v>0</v>
      </c>
      <c r="D125" s="6">
        <v>0</v>
      </c>
      <c r="E125" s="6">
        <v>0</v>
      </c>
      <c r="F125" s="54">
        <v>0</v>
      </c>
      <c r="G125" s="54">
        <v>0</v>
      </c>
      <c r="H125" s="120">
        <v>0</v>
      </c>
    </row>
    <row r="126" spans="1:8" ht="14.25" customHeight="1" x14ac:dyDescent="0.2">
      <c r="A126" s="4" t="s">
        <v>481</v>
      </c>
      <c r="B126" s="4" t="s">
        <v>482</v>
      </c>
      <c r="C126" s="6">
        <v>39664</v>
      </c>
      <c r="D126" s="6">
        <v>0</v>
      </c>
      <c r="E126" s="6">
        <v>0</v>
      </c>
      <c r="F126" s="54">
        <v>0</v>
      </c>
      <c r="G126" s="54">
        <v>0</v>
      </c>
      <c r="H126" s="100">
        <v>0</v>
      </c>
    </row>
    <row r="127" spans="1:8" ht="12" customHeight="1" x14ac:dyDescent="0.2">
      <c r="A127" s="4" t="s">
        <v>2</v>
      </c>
      <c r="B127" s="4" t="s">
        <v>283</v>
      </c>
      <c r="C127" s="6">
        <v>0</v>
      </c>
      <c r="D127" s="6">
        <v>0</v>
      </c>
      <c r="E127" s="6">
        <v>2000</v>
      </c>
      <c r="F127" s="6">
        <v>2000</v>
      </c>
      <c r="G127" s="6">
        <v>810</v>
      </c>
      <c r="H127" s="100">
        <v>500</v>
      </c>
    </row>
    <row r="128" spans="1:8" ht="13.5" customHeight="1" x14ac:dyDescent="0.2">
      <c r="A128" s="4" t="s">
        <v>135</v>
      </c>
      <c r="B128" s="4" t="s">
        <v>284</v>
      </c>
      <c r="C128" s="6">
        <v>4043</v>
      </c>
      <c r="D128" s="6">
        <v>5466.87</v>
      </c>
      <c r="E128" s="6">
        <v>5000</v>
      </c>
      <c r="F128" s="6">
        <v>6000</v>
      </c>
      <c r="G128" s="54">
        <v>4876.24</v>
      </c>
      <c r="H128" s="120">
        <v>7000</v>
      </c>
    </row>
    <row r="129" spans="1:8" ht="13.5" customHeight="1" x14ac:dyDescent="0.25">
      <c r="A129" s="11" t="s">
        <v>199</v>
      </c>
      <c r="B129" s="4"/>
      <c r="C129" s="18">
        <f t="shared" ref="C129:H129" si="34">SUM(C124:C128)</f>
        <v>97189</v>
      </c>
      <c r="D129" s="18">
        <f t="shared" ref="D129" si="35">SUM(D124:D128)</f>
        <v>104011.65</v>
      </c>
      <c r="E129" s="18">
        <f t="shared" si="34"/>
        <v>82000</v>
      </c>
      <c r="F129" s="18">
        <f t="shared" si="34"/>
        <v>83000</v>
      </c>
      <c r="G129" s="59">
        <f t="shared" si="34"/>
        <v>48245.939999999995</v>
      </c>
      <c r="H129" s="59">
        <f t="shared" si="34"/>
        <v>65180</v>
      </c>
    </row>
    <row r="130" spans="1:8" ht="15.75" x14ac:dyDescent="0.25">
      <c r="A130" s="11" t="s">
        <v>285</v>
      </c>
      <c r="B130" s="4"/>
      <c r="C130" s="6"/>
      <c r="D130" s="6"/>
      <c r="E130" s="6"/>
      <c r="F130" s="6"/>
      <c r="G130" s="6"/>
      <c r="H130" s="99"/>
    </row>
    <row r="131" spans="1:8" x14ac:dyDescent="0.2">
      <c r="A131" s="4" t="s">
        <v>285</v>
      </c>
      <c r="B131" s="4" t="s">
        <v>286</v>
      </c>
      <c r="C131" s="6">
        <v>0</v>
      </c>
      <c r="D131" s="6">
        <v>0</v>
      </c>
      <c r="E131" s="6">
        <v>0</v>
      </c>
      <c r="F131" s="54">
        <v>0</v>
      </c>
      <c r="G131" s="92">
        <v>0</v>
      </c>
      <c r="H131" s="100">
        <v>0</v>
      </c>
    </row>
    <row r="132" spans="1:8" ht="12" customHeight="1" x14ac:dyDescent="0.25">
      <c r="A132" s="11" t="s">
        <v>133</v>
      </c>
      <c r="B132" s="4"/>
      <c r="C132" s="18">
        <f t="shared" ref="C132:H132" si="36">SUM(C131)</f>
        <v>0</v>
      </c>
      <c r="D132" s="18">
        <f t="shared" ref="D132" si="37">SUM(D131)</f>
        <v>0</v>
      </c>
      <c r="E132" s="18">
        <f t="shared" si="36"/>
        <v>0</v>
      </c>
      <c r="F132" s="18">
        <f t="shared" si="36"/>
        <v>0</v>
      </c>
      <c r="G132" s="18">
        <f t="shared" si="36"/>
        <v>0</v>
      </c>
      <c r="H132" s="18">
        <f t="shared" si="36"/>
        <v>0</v>
      </c>
    </row>
    <row r="133" spans="1:8" ht="17.25" customHeight="1" x14ac:dyDescent="0.25">
      <c r="A133" s="11"/>
      <c r="B133" s="4"/>
      <c r="C133" s="6"/>
      <c r="D133" s="6"/>
      <c r="E133" s="6"/>
      <c r="F133" s="6"/>
      <c r="G133" s="6"/>
      <c r="H133" s="99"/>
    </row>
    <row r="134" spans="1:8" ht="17.25" customHeight="1" x14ac:dyDescent="0.25">
      <c r="A134" s="11" t="s">
        <v>200</v>
      </c>
      <c r="B134" s="4"/>
      <c r="C134" s="6"/>
      <c r="D134" s="6"/>
      <c r="E134" s="6"/>
      <c r="F134" s="6"/>
      <c r="G134" s="6"/>
      <c r="H134" s="99"/>
    </row>
    <row r="135" spans="1:8" x14ac:dyDescent="0.2">
      <c r="A135" s="4" t="s">
        <v>134</v>
      </c>
      <c r="B135" s="4" t="s">
        <v>287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99">
        <v>0</v>
      </c>
    </row>
    <row r="136" spans="1:8" x14ac:dyDescent="0.2">
      <c r="A136" s="4" t="s">
        <v>135</v>
      </c>
      <c r="B136" s="4" t="s">
        <v>289</v>
      </c>
      <c r="C136" s="54">
        <v>0</v>
      </c>
      <c r="D136" s="54">
        <v>285</v>
      </c>
      <c r="E136" s="54">
        <v>500</v>
      </c>
      <c r="F136" s="6">
        <v>500</v>
      </c>
      <c r="G136" s="54">
        <v>0</v>
      </c>
      <c r="H136" s="99">
        <v>500</v>
      </c>
    </row>
    <row r="137" spans="1:8" ht="15.75" x14ac:dyDescent="0.25">
      <c r="A137" s="11" t="s">
        <v>201</v>
      </c>
      <c r="B137" s="4"/>
      <c r="C137" s="59">
        <f t="shared" ref="C137:H137" si="38">SUM(C135:C136)</f>
        <v>0</v>
      </c>
      <c r="D137" s="59">
        <f t="shared" ref="D137" si="39">SUM(D135:D136)</f>
        <v>285</v>
      </c>
      <c r="E137" s="59">
        <f t="shared" si="38"/>
        <v>500</v>
      </c>
      <c r="F137" s="18">
        <f t="shared" si="38"/>
        <v>500</v>
      </c>
      <c r="G137" s="18">
        <f t="shared" si="38"/>
        <v>0</v>
      </c>
      <c r="H137" s="18">
        <f t="shared" si="38"/>
        <v>500</v>
      </c>
    </row>
    <row r="138" spans="1:8" ht="15.75" x14ac:dyDescent="0.25">
      <c r="A138" s="11"/>
      <c r="B138" s="4"/>
      <c r="C138" s="18"/>
      <c r="D138" s="18"/>
      <c r="E138" s="18"/>
      <c r="F138" s="18"/>
      <c r="G138" s="18"/>
      <c r="H138" s="99"/>
    </row>
    <row r="139" spans="1:8" ht="15.75" x14ac:dyDescent="0.25">
      <c r="A139" s="11" t="s">
        <v>288</v>
      </c>
      <c r="B139" s="4"/>
      <c r="C139" s="18"/>
      <c r="D139" s="18"/>
      <c r="E139" s="18"/>
      <c r="F139" s="18"/>
      <c r="G139" s="18"/>
      <c r="H139" s="99"/>
    </row>
    <row r="140" spans="1:8" x14ac:dyDescent="0.2">
      <c r="A140" s="4" t="s">
        <v>134</v>
      </c>
      <c r="B140" s="4" t="s">
        <v>290</v>
      </c>
      <c r="C140" s="6">
        <v>812</v>
      </c>
      <c r="D140" s="6">
        <v>836</v>
      </c>
      <c r="E140" s="6">
        <v>836</v>
      </c>
      <c r="F140" s="6">
        <v>836</v>
      </c>
      <c r="G140" s="90">
        <v>610.85</v>
      </c>
      <c r="H140" s="120">
        <v>860</v>
      </c>
    </row>
    <row r="141" spans="1:8" ht="12.75" customHeight="1" x14ac:dyDescent="0.2">
      <c r="A141" s="4" t="s">
        <v>291</v>
      </c>
      <c r="B141" s="4" t="s">
        <v>292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99">
        <v>0</v>
      </c>
    </row>
    <row r="142" spans="1:8" ht="12.75" customHeight="1" x14ac:dyDescent="0.2">
      <c r="A142" s="4" t="s">
        <v>293</v>
      </c>
      <c r="B142" s="4" t="s">
        <v>294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99">
        <v>0</v>
      </c>
    </row>
    <row r="143" spans="1:8" ht="12.75" customHeight="1" x14ac:dyDescent="0.2">
      <c r="A143" s="4" t="s">
        <v>295</v>
      </c>
      <c r="B143" s="4" t="s">
        <v>296</v>
      </c>
      <c r="C143" s="6">
        <v>0</v>
      </c>
      <c r="D143" s="6">
        <v>34.96</v>
      </c>
      <c r="E143" s="6">
        <v>50</v>
      </c>
      <c r="F143" s="6">
        <v>50</v>
      </c>
      <c r="G143" s="54">
        <v>43.86</v>
      </c>
      <c r="H143" s="99">
        <v>50</v>
      </c>
    </row>
    <row r="144" spans="1:8" ht="12.75" customHeight="1" x14ac:dyDescent="0.25">
      <c r="A144" s="11" t="s">
        <v>133</v>
      </c>
      <c r="B144" s="4"/>
      <c r="C144" s="18">
        <f t="shared" ref="C144:H144" si="40">SUM(C140:C143)</f>
        <v>812</v>
      </c>
      <c r="D144" s="18">
        <f t="shared" ref="D144" si="41">SUM(D140:D143)</f>
        <v>870.96</v>
      </c>
      <c r="E144" s="18">
        <f t="shared" si="40"/>
        <v>886</v>
      </c>
      <c r="F144" s="18">
        <f t="shared" si="40"/>
        <v>886</v>
      </c>
      <c r="G144" s="18">
        <f t="shared" si="40"/>
        <v>654.71</v>
      </c>
      <c r="H144" s="18">
        <f t="shared" si="40"/>
        <v>910</v>
      </c>
    </row>
    <row r="145" spans="1:8" ht="18" customHeight="1" x14ac:dyDescent="0.2">
      <c r="A145" s="4"/>
      <c r="B145" s="4"/>
      <c r="C145" s="6"/>
      <c r="D145" s="6"/>
      <c r="E145" s="6"/>
      <c r="F145" s="6"/>
      <c r="G145" s="6"/>
      <c r="H145" s="99"/>
    </row>
    <row r="146" spans="1:8" ht="15.75" x14ac:dyDescent="0.25">
      <c r="A146" s="11" t="s">
        <v>297</v>
      </c>
      <c r="B146" s="4"/>
      <c r="C146" s="6"/>
      <c r="D146" s="6"/>
      <c r="E146" s="6"/>
      <c r="F146" s="6"/>
      <c r="G146" s="6"/>
      <c r="H146" s="99"/>
    </row>
    <row r="147" spans="1:8" s="13" customFormat="1" ht="15.75" x14ac:dyDescent="0.25">
      <c r="A147" s="4" t="s">
        <v>300</v>
      </c>
      <c r="B147" s="4" t="s">
        <v>298</v>
      </c>
      <c r="C147" s="6">
        <v>16475</v>
      </c>
      <c r="D147" s="6">
        <v>16475</v>
      </c>
      <c r="E147" s="6">
        <v>16475</v>
      </c>
      <c r="F147" s="6">
        <v>16475</v>
      </c>
      <c r="G147" s="92">
        <v>12039.35</v>
      </c>
      <c r="H147" s="120">
        <v>16970</v>
      </c>
    </row>
    <row r="148" spans="1:8" s="13" customFormat="1" ht="15" customHeight="1" x14ac:dyDescent="0.25">
      <c r="A148" s="4" t="s">
        <v>299</v>
      </c>
      <c r="B148" s="4" t="s">
        <v>301</v>
      </c>
      <c r="C148" s="6">
        <v>7992</v>
      </c>
      <c r="D148" s="6">
        <v>8384.43</v>
      </c>
      <c r="E148" s="6">
        <v>11200</v>
      </c>
      <c r="F148" s="54">
        <v>11200</v>
      </c>
      <c r="G148" s="54">
        <v>8898.0300000000007</v>
      </c>
      <c r="H148" s="120">
        <v>11400</v>
      </c>
    </row>
    <row r="149" spans="1:8" s="13" customFormat="1" ht="13.5" customHeight="1" x14ac:dyDescent="0.25">
      <c r="A149" s="4" t="s">
        <v>302</v>
      </c>
      <c r="B149" s="4" t="s">
        <v>303</v>
      </c>
      <c r="C149" s="54">
        <v>1625</v>
      </c>
      <c r="D149" s="54">
        <v>12671.62</v>
      </c>
      <c r="E149" s="54">
        <v>6500</v>
      </c>
      <c r="F149" s="54">
        <v>6500</v>
      </c>
      <c r="G149" s="54">
        <v>5893.54</v>
      </c>
      <c r="H149" s="100">
        <v>6500</v>
      </c>
    </row>
    <row r="150" spans="1:8" s="13" customFormat="1" ht="13.5" customHeight="1" x14ac:dyDescent="0.25">
      <c r="A150" s="4" t="s">
        <v>304</v>
      </c>
      <c r="B150" s="4" t="s">
        <v>305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99">
        <v>0</v>
      </c>
    </row>
    <row r="151" spans="1:8" s="13" customFormat="1" ht="16.5" customHeight="1" x14ac:dyDescent="0.25">
      <c r="A151" s="11" t="s">
        <v>133</v>
      </c>
      <c r="B151" s="4"/>
      <c r="C151" s="59">
        <f t="shared" ref="C151:H151" si="42">SUM(C147:C150)</f>
        <v>26092</v>
      </c>
      <c r="D151" s="59">
        <f t="shared" ref="D151" si="43">SUM(D147:D150)</f>
        <v>37531.050000000003</v>
      </c>
      <c r="E151" s="59">
        <f t="shared" si="42"/>
        <v>34175</v>
      </c>
      <c r="F151" s="18">
        <f t="shared" si="42"/>
        <v>34175</v>
      </c>
      <c r="G151" s="18">
        <f t="shared" si="42"/>
        <v>26830.920000000002</v>
      </c>
      <c r="H151" s="18">
        <f t="shared" si="42"/>
        <v>34870</v>
      </c>
    </row>
    <row r="152" spans="1:8" s="13" customFormat="1" ht="18.75" customHeight="1" x14ac:dyDescent="0.25">
      <c r="A152" s="11"/>
      <c r="B152" s="4"/>
      <c r="C152" s="18"/>
      <c r="D152" s="18"/>
      <c r="E152" s="18"/>
      <c r="F152" s="18"/>
      <c r="G152" s="18"/>
      <c r="H152" s="101"/>
    </row>
    <row r="153" spans="1:8" s="13" customFormat="1" ht="17.25" customHeight="1" x14ac:dyDescent="0.25">
      <c r="A153" s="11" t="s">
        <v>307</v>
      </c>
      <c r="B153" s="4"/>
      <c r="C153" s="6"/>
      <c r="D153" s="6"/>
      <c r="E153" s="6"/>
      <c r="F153" s="6"/>
      <c r="G153" s="6"/>
      <c r="H153" s="101"/>
    </row>
    <row r="154" spans="1:8" s="13" customFormat="1" ht="16.5" customHeight="1" x14ac:dyDescent="0.25">
      <c r="A154" s="4" t="s">
        <v>308</v>
      </c>
      <c r="B154" s="4" t="s">
        <v>309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100">
        <v>0</v>
      </c>
    </row>
    <row r="155" spans="1:8" s="13" customFormat="1" ht="15" customHeight="1" x14ac:dyDescent="0.25">
      <c r="A155" s="11" t="s">
        <v>133</v>
      </c>
      <c r="B155" s="11"/>
      <c r="C155" s="18">
        <f>SUM(C154)</f>
        <v>0</v>
      </c>
      <c r="D155" s="18">
        <f>SUM(D154)</f>
        <v>0</v>
      </c>
      <c r="E155" s="18">
        <v>0</v>
      </c>
      <c r="F155" s="18">
        <f>SUM(F154)</f>
        <v>0</v>
      </c>
      <c r="G155" s="18">
        <f>SUM(G154)</f>
        <v>0</v>
      </c>
      <c r="H155" s="18">
        <f>SUM(H154)</f>
        <v>0</v>
      </c>
    </row>
    <row r="156" spans="1:8" s="13" customFormat="1" ht="18" customHeight="1" x14ac:dyDescent="0.25">
      <c r="A156" s="11"/>
      <c r="B156" s="11"/>
      <c r="C156" s="18"/>
      <c r="D156" s="18"/>
      <c r="E156" s="18"/>
      <c r="F156" s="18"/>
      <c r="G156" s="18"/>
      <c r="H156" s="101"/>
    </row>
    <row r="157" spans="1:8" s="13" customFormat="1" ht="13.5" customHeight="1" x14ac:dyDescent="0.25">
      <c r="A157" s="28" t="s">
        <v>155</v>
      </c>
      <c r="B157" s="4"/>
      <c r="C157" s="18">
        <f t="shared" ref="C157:H157" si="44">SUM(C104,C107,C113,C117,C121,C129,C132,C137,C144,C151,C155,)</f>
        <v>133207</v>
      </c>
      <c r="D157" s="18">
        <f t="shared" si="44"/>
        <v>151028.35999999999</v>
      </c>
      <c r="E157" s="18">
        <f t="shared" si="44"/>
        <v>127030</v>
      </c>
      <c r="F157" s="18">
        <f t="shared" si="44"/>
        <v>128180</v>
      </c>
      <c r="G157" s="18">
        <f t="shared" si="44"/>
        <v>81782.959999999992</v>
      </c>
      <c r="H157" s="18">
        <f t="shared" si="44"/>
        <v>111079</v>
      </c>
    </row>
    <row r="158" spans="1:8" s="13" customFormat="1" ht="22.5" customHeight="1" x14ac:dyDescent="0.25">
      <c r="A158" s="28" t="s">
        <v>310</v>
      </c>
      <c r="B158" s="4"/>
      <c r="C158" s="18"/>
      <c r="D158" s="18"/>
      <c r="E158" s="18"/>
      <c r="F158" s="18"/>
      <c r="G158" s="18"/>
      <c r="H158" s="101"/>
    </row>
    <row r="159" spans="1:8" s="13" customFormat="1" ht="24.75" customHeight="1" x14ac:dyDescent="0.25">
      <c r="A159" s="11"/>
      <c r="B159" s="4"/>
      <c r="C159" s="18"/>
      <c r="D159" s="18"/>
      <c r="E159" s="18"/>
      <c r="F159" s="18"/>
      <c r="G159" s="18"/>
      <c r="H159" s="101"/>
    </row>
    <row r="160" spans="1:8" s="13" customFormat="1" ht="21.75" customHeight="1" x14ac:dyDescent="0.25">
      <c r="A160" s="11" t="s">
        <v>156</v>
      </c>
      <c r="B160" s="4"/>
      <c r="C160" s="18"/>
      <c r="D160" s="18"/>
      <c r="E160" s="18"/>
      <c r="F160" s="18"/>
      <c r="G160" s="18"/>
      <c r="H160" s="101"/>
    </row>
    <row r="161" spans="1:8" s="13" customFormat="1" ht="17.25" customHeight="1" x14ac:dyDescent="0.25">
      <c r="A161" s="4" t="s">
        <v>134</v>
      </c>
      <c r="B161" s="4" t="s">
        <v>48</v>
      </c>
      <c r="C161" s="6">
        <v>50000</v>
      </c>
      <c r="D161" s="6">
        <v>50000</v>
      </c>
      <c r="E161" s="6">
        <v>51500</v>
      </c>
      <c r="F161" s="6">
        <v>51500</v>
      </c>
      <c r="G161" s="92">
        <v>37634.629999999997</v>
      </c>
      <c r="H161" s="120">
        <v>60000</v>
      </c>
    </row>
    <row r="162" spans="1:8" x14ac:dyDescent="0.2">
      <c r="A162" s="4" t="s">
        <v>582</v>
      </c>
      <c r="B162" s="4" t="s">
        <v>49</v>
      </c>
      <c r="C162" s="6">
        <v>2250</v>
      </c>
      <c r="D162" s="6">
        <v>2318</v>
      </c>
      <c r="E162" s="6">
        <v>2318</v>
      </c>
      <c r="F162" s="6">
        <v>2318</v>
      </c>
      <c r="G162" s="92">
        <v>0</v>
      </c>
      <c r="H162" s="100">
        <v>2318</v>
      </c>
    </row>
    <row r="163" spans="1:8" x14ac:dyDescent="0.2">
      <c r="A163" s="4" t="s">
        <v>467</v>
      </c>
      <c r="B163" s="4" t="s">
        <v>311</v>
      </c>
      <c r="C163" s="6">
        <v>2208</v>
      </c>
      <c r="D163" s="6">
        <v>2274</v>
      </c>
      <c r="E163" s="6">
        <v>2342</v>
      </c>
      <c r="F163" s="6">
        <v>2342</v>
      </c>
      <c r="G163" s="92">
        <v>0</v>
      </c>
      <c r="H163" s="120">
        <v>2412</v>
      </c>
    </row>
    <row r="164" spans="1:8" x14ac:dyDescent="0.2">
      <c r="A164" s="4" t="s">
        <v>2</v>
      </c>
      <c r="B164" s="4" t="s">
        <v>50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100">
        <v>0</v>
      </c>
    </row>
    <row r="165" spans="1:8" x14ac:dyDescent="0.2">
      <c r="A165" s="4" t="s">
        <v>135</v>
      </c>
      <c r="B165" s="4" t="s">
        <v>51</v>
      </c>
      <c r="C165" s="54">
        <v>800</v>
      </c>
      <c r="D165" s="54">
        <v>2105.11</v>
      </c>
      <c r="E165" s="54">
        <v>1850</v>
      </c>
      <c r="F165" s="54">
        <v>2550</v>
      </c>
      <c r="G165" s="54">
        <v>1756.53</v>
      </c>
      <c r="H165" s="120">
        <v>2500</v>
      </c>
    </row>
    <row r="166" spans="1:8" ht="18" customHeight="1" x14ac:dyDescent="0.25">
      <c r="A166" s="11" t="s">
        <v>133</v>
      </c>
      <c r="B166" s="4"/>
      <c r="C166" s="59">
        <f t="shared" ref="C166:D166" si="45">SUM(C161:C165)</f>
        <v>55258</v>
      </c>
      <c r="D166" s="59">
        <f t="shared" si="45"/>
        <v>56697.11</v>
      </c>
      <c r="E166" s="59">
        <f>SUM(E161:E165)</f>
        <v>58010</v>
      </c>
      <c r="F166" s="59">
        <f>SUM(F161:F165)</f>
        <v>58710</v>
      </c>
      <c r="G166" s="59">
        <f t="shared" ref="G166:H166" si="46">SUM(G161:G165)</f>
        <v>39391.159999999996</v>
      </c>
      <c r="H166" s="59">
        <f t="shared" si="46"/>
        <v>67230</v>
      </c>
    </row>
    <row r="167" spans="1:8" x14ac:dyDescent="0.2">
      <c r="A167" s="4"/>
      <c r="B167" s="4"/>
      <c r="C167" s="54"/>
      <c r="D167" s="54"/>
      <c r="E167" s="54"/>
      <c r="F167" s="6"/>
      <c r="G167" s="6"/>
      <c r="H167" s="99"/>
    </row>
    <row r="168" spans="1:8" x14ac:dyDescent="0.2">
      <c r="A168" s="4"/>
      <c r="B168" s="4"/>
      <c r="C168" s="54"/>
      <c r="D168" s="54"/>
      <c r="E168" s="54"/>
      <c r="F168" s="6"/>
      <c r="G168" s="6"/>
      <c r="H168" s="99"/>
    </row>
    <row r="169" spans="1:8" ht="19.5" customHeight="1" x14ac:dyDescent="0.25">
      <c r="A169" s="11" t="s">
        <v>312</v>
      </c>
      <c r="B169" s="11"/>
      <c r="C169" s="12"/>
      <c r="D169" s="12"/>
      <c r="E169" s="12"/>
      <c r="F169" s="12"/>
      <c r="G169" s="12"/>
      <c r="H169" s="99"/>
    </row>
    <row r="170" spans="1:8" s="13" customFormat="1" ht="24" customHeight="1" x14ac:dyDescent="0.25">
      <c r="A170" s="4" t="s">
        <v>135</v>
      </c>
      <c r="B170" s="4" t="s">
        <v>313</v>
      </c>
      <c r="C170" s="6">
        <v>29093</v>
      </c>
      <c r="D170" s="6">
        <v>36244.129999999997</v>
      </c>
      <c r="E170" s="54">
        <v>35000</v>
      </c>
      <c r="F170" s="54">
        <v>34300</v>
      </c>
      <c r="G170" s="54">
        <v>22590.33</v>
      </c>
      <c r="H170" s="120">
        <v>40000</v>
      </c>
    </row>
    <row r="171" spans="1:8" ht="15.75" x14ac:dyDescent="0.25">
      <c r="A171" s="11" t="s">
        <v>133</v>
      </c>
      <c r="B171" s="4"/>
      <c r="C171" s="18">
        <f t="shared" ref="C171:H171" si="47">SUM(C170)</f>
        <v>29093</v>
      </c>
      <c r="D171" s="18">
        <f t="shared" ref="D171" si="48">SUM(D170)</f>
        <v>36244.129999999997</v>
      </c>
      <c r="E171" s="18">
        <f t="shared" si="47"/>
        <v>35000</v>
      </c>
      <c r="F171" s="18">
        <f t="shared" si="47"/>
        <v>34300</v>
      </c>
      <c r="G171" s="18">
        <f t="shared" si="47"/>
        <v>22590.33</v>
      </c>
      <c r="H171" s="18">
        <f t="shared" si="47"/>
        <v>40000</v>
      </c>
    </row>
    <row r="172" spans="1:8" ht="15" customHeight="1" x14ac:dyDescent="0.25">
      <c r="A172" s="11"/>
      <c r="B172" s="4"/>
      <c r="C172" s="18"/>
      <c r="D172" s="18"/>
      <c r="E172" s="18"/>
      <c r="F172" s="18"/>
      <c r="G172" s="18"/>
      <c r="H172" s="99"/>
    </row>
    <row r="173" spans="1:8" ht="15" customHeight="1" x14ac:dyDescent="0.25">
      <c r="A173" s="11" t="s">
        <v>52</v>
      </c>
      <c r="B173" s="4"/>
      <c r="C173" s="6"/>
      <c r="D173" s="6"/>
      <c r="E173" s="6"/>
      <c r="F173" s="6"/>
      <c r="G173" s="6"/>
      <c r="H173" s="99"/>
    </row>
    <row r="174" spans="1:8" x14ac:dyDescent="0.2">
      <c r="A174" s="4" t="s">
        <v>135</v>
      </c>
      <c r="B174" s="4" t="s">
        <v>53</v>
      </c>
      <c r="C174" s="6">
        <v>39015</v>
      </c>
      <c r="D174" s="6">
        <v>43236.34</v>
      </c>
      <c r="E174" s="6">
        <v>10000</v>
      </c>
      <c r="F174" s="6">
        <v>38202.25</v>
      </c>
      <c r="G174" s="6">
        <v>21506.04</v>
      </c>
      <c r="H174" s="120">
        <v>3500</v>
      </c>
    </row>
    <row r="175" spans="1:8" ht="15.75" x14ac:dyDescent="0.25">
      <c r="A175" s="11" t="s">
        <v>133</v>
      </c>
      <c r="B175" s="11"/>
      <c r="C175" s="18">
        <f t="shared" ref="C175:H175" si="49">SUM(C174)</f>
        <v>39015</v>
      </c>
      <c r="D175" s="18">
        <f t="shared" ref="D175" si="50">SUM(D174)</f>
        <v>43236.34</v>
      </c>
      <c r="E175" s="18">
        <f>SUM(E174)</f>
        <v>10000</v>
      </c>
      <c r="F175" s="18">
        <f t="shared" si="49"/>
        <v>38202.25</v>
      </c>
      <c r="G175" s="18">
        <f t="shared" si="49"/>
        <v>21506.04</v>
      </c>
      <c r="H175" s="18">
        <f t="shared" si="49"/>
        <v>3500</v>
      </c>
    </row>
    <row r="176" spans="1:8" ht="15.75" customHeight="1" x14ac:dyDescent="0.25">
      <c r="A176" s="11"/>
      <c r="B176" s="11"/>
      <c r="C176" s="18"/>
      <c r="D176" s="18"/>
      <c r="E176" s="18"/>
      <c r="F176" s="18"/>
      <c r="G176" s="18"/>
      <c r="H176" s="99"/>
    </row>
    <row r="177" spans="1:8" ht="15.75" customHeight="1" x14ac:dyDescent="0.25">
      <c r="A177" s="11" t="s">
        <v>154</v>
      </c>
      <c r="B177" s="11"/>
      <c r="C177" s="18"/>
      <c r="D177" s="18"/>
      <c r="E177" s="18"/>
      <c r="F177" s="18"/>
      <c r="G177" s="18"/>
      <c r="H177" s="99"/>
    </row>
    <row r="178" spans="1:8" ht="15.75" customHeight="1" x14ac:dyDescent="0.2">
      <c r="A178" s="4" t="s">
        <v>314</v>
      </c>
      <c r="B178" s="4" t="s">
        <v>315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99">
        <v>0</v>
      </c>
    </row>
    <row r="179" spans="1:8" ht="15" customHeight="1" x14ac:dyDescent="0.25">
      <c r="A179" s="11" t="s">
        <v>133</v>
      </c>
      <c r="B179" s="4"/>
      <c r="C179" s="18">
        <f>SUM(C178)</f>
        <v>0</v>
      </c>
      <c r="D179" s="18">
        <f>SUM(D178)</f>
        <v>0</v>
      </c>
      <c r="E179" s="18">
        <v>0</v>
      </c>
      <c r="F179" s="18">
        <f>SUM(F178)</f>
        <v>0</v>
      </c>
      <c r="G179" s="18">
        <f>SUM(G178)</f>
        <v>0</v>
      </c>
      <c r="H179" s="18">
        <f>SUM(H178)</f>
        <v>0</v>
      </c>
    </row>
    <row r="180" spans="1:8" ht="16.5" customHeight="1" x14ac:dyDescent="0.2">
      <c r="A180" s="4"/>
      <c r="B180" s="4"/>
      <c r="C180" s="6"/>
      <c r="D180" s="6"/>
      <c r="E180" s="6"/>
      <c r="F180" s="59"/>
      <c r="G180" s="6"/>
      <c r="H180" s="99"/>
    </row>
    <row r="181" spans="1:8" ht="13.5" customHeight="1" x14ac:dyDescent="0.25">
      <c r="A181" s="28" t="s">
        <v>316</v>
      </c>
      <c r="B181" s="11"/>
      <c r="C181" s="18">
        <f>SUM(C166,C171,C175,188)</f>
        <v>123554</v>
      </c>
      <c r="D181" s="18">
        <f>SUM(D166,D171,D175,188)</f>
        <v>136365.57999999999</v>
      </c>
      <c r="E181" s="59">
        <f>SUM(E166,E171,E175,E179)</f>
        <v>103010</v>
      </c>
      <c r="F181" s="59">
        <f>SUM(F166,F171,F175,F179)</f>
        <v>131212.25</v>
      </c>
      <c r="G181" s="59">
        <f>SUM(G166,G171,G175,G179)</f>
        <v>83487.53</v>
      </c>
      <c r="H181" s="59">
        <f>SUM(H166,H171,H175,H179)</f>
        <v>110730</v>
      </c>
    </row>
    <row r="182" spans="1:8" ht="10.5" customHeight="1" x14ac:dyDescent="0.25">
      <c r="A182" s="11"/>
      <c r="B182" s="11"/>
      <c r="C182" s="18"/>
      <c r="D182" s="18"/>
      <c r="E182" s="18"/>
      <c r="F182" s="18"/>
      <c r="G182" s="18"/>
      <c r="H182" s="99"/>
    </row>
    <row r="183" spans="1:8" ht="31.5" customHeight="1" x14ac:dyDescent="0.25">
      <c r="A183" s="26" t="s">
        <v>157</v>
      </c>
      <c r="B183" s="11"/>
      <c r="C183" s="18"/>
      <c r="D183" s="18"/>
      <c r="E183" s="18"/>
      <c r="F183" s="18"/>
      <c r="G183" s="18"/>
      <c r="H183" s="99"/>
    </row>
    <row r="184" spans="1:8" ht="21.75" customHeight="1" x14ac:dyDescent="0.25">
      <c r="A184" s="17" t="s">
        <v>54</v>
      </c>
      <c r="B184" s="11"/>
      <c r="C184" s="18"/>
      <c r="D184" s="18"/>
      <c r="E184" s="18"/>
      <c r="F184" s="18"/>
      <c r="G184" s="18"/>
      <c r="H184" s="99"/>
    </row>
    <row r="185" spans="1:8" x14ac:dyDescent="0.2">
      <c r="A185" s="4" t="s">
        <v>135</v>
      </c>
      <c r="B185" s="4" t="s">
        <v>55</v>
      </c>
      <c r="C185" s="6">
        <v>9.9</v>
      </c>
      <c r="D185" s="6">
        <v>0</v>
      </c>
      <c r="E185" s="6">
        <v>2000</v>
      </c>
      <c r="F185" s="6">
        <v>2000</v>
      </c>
      <c r="G185" s="6">
        <v>0</v>
      </c>
      <c r="H185" s="99">
        <v>2000</v>
      </c>
    </row>
    <row r="186" spans="1:8" ht="13.5" customHeight="1" x14ac:dyDescent="0.2">
      <c r="A186" s="4" t="s">
        <v>317</v>
      </c>
      <c r="B186" s="4" t="s">
        <v>318</v>
      </c>
      <c r="C186" s="6">
        <v>1844</v>
      </c>
      <c r="D186" s="6">
        <v>2693.5</v>
      </c>
      <c r="E186" s="6">
        <v>3000</v>
      </c>
      <c r="F186" s="6">
        <v>3000</v>
      </c>
      <c r="G186" s="6">
        <v>1733</v>
      </c>
      <c r="H186" s="99">
        <v>3000</v>
      </c>
    </row>
    <row r="187" spans="1:8" ht="13.5" customHeight="1" x14ac:dyDescent="0.2">
      <c r="A187" s="4" t="s">
        <v>319</v>
      </c>
      <c r="B187" s="4" t="s">
        <v>320</v>
      </c>
      <c r="C187" s="6">
        <v>750</v>
      </c>
      <c r="D187" s="6">
        <v>0</v>
      </c>
      <c r="E187" s="6">
        <v>750</v>
      </c>
      <c r="F187" s="6">
        <v>750</v>
      </c>
      <c r="G187" s="6">
        <v>0</v>
      </c>
      <c r="H187" s="99">
        <v>750</v>
      </c>
    </row>
    <row r="188" spans="1:8" ht="13.5" customHeight="1" x14ac:dyDescent="0.25">
      <c r="A188" s="11" t="s">
        <v>133</v>
      </c>
      <c r="B188" s="4"/>
      <c r="C188" s="18">
        <f t="shared" ref="C188:H188" si="51">SUM(C185:C187)</f>
        <v>2603.9</v>
      </c>
      <c r="D188" s="18">
        <f t="shared" ref="D188" si="52">SUM(D185:D187)</f>
        <v>2693.5</v>
      </c>
      <c r="E188" s="18">
        <f t="shared" si="51"/>
        <v>5750</v>
      </c>
      <c r="F188" s="18">
        <f t="shared" si="51"/>
        <v>5750</v>
      </c>
      <c r="G188" s="18">
        <f t="shared" si="51"/>
        <v>1733</v>
      </c>
      <c r="H188" s="18">
        <f t="shared" si="51"/>
        <v>5750</v>
      </c>
    </row>
    <row r="189" spans="1:8" ht="15.75" x14ac:dyDescent="0.25">
      <c r="A189" s="11"/>
      <c r="B189" s="4"/>
      <c r="C189" s="18"/>
      <c r="D189" s="18"/>
      <c r="E189" s="18"/>
      <c r="F189" s="18"/>
      <c r="G189" s="18"/>
      <c r="H189" s="99"/>
    </row>
    <row r="190" spans="1:8" ht="19.5" customHeight="1" x14ac:dyDescent="0.25">
      <c r="A190" s="11" t="s">
        <v>158</v>
      </c>
      <c r="B190" s="4"/>
      <c r="C190" s="18"/>
      <c r="D190" s="18"/>
      <c r="E190" s="18"/>
      <c r="F190" s="18"/>
      <c r="G190" s="18"/>
      <c r="H190" s="99"/>
    </row>
    <row r="191" spans="1:8" ht="19.5" customHeight="1" x14ac:dyDescent="0.2">
      <c r="A191" s="4" t="s">
        <v>135</v>
      </c>
      <c r="B191" s="4" t="s">
        <v>56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99">
        <v>0</v>
      </c>
    </row>
    <row r="192" spans="1:8" ht="15.75" x14ac:dyDescent="0.25">
      <c r="A192" s="11" t="s">
        <v>133</v>
      </c>
      <c r="B192" s="4"/>
      <c r="C192" s="18">
        <f t="shared" ref="C192:H192" si="53">SUM(C191)</f>
        <v>0</v>
      </c>
      <c r="D192" s="18">
        <f t="shared" ref="D192" si="54">SUM(D191)</f>
        <v>0</v>
      </c>
      <c r="E192" s="18">
        <v>0</v>
      </c>
      <c r="F192" s="18">
        <v>0</v>
      </c>
      <c r="G192" s="18">
        <f t="shared" si="53"/>
        <v>0</v>
      </c>
      <c r="H192" s="18">
        <f t="shared" si="53"/>
        <v>0</v>
      </c>
    </row>
    <row r="193" spans="1:8" x14ac:dyDescent="0.2">
      <c r="A193" s="4"/>
      <c r="B193" s="4"/>
      <c r="C193" s="6"/>
      <c r="D193" s="6"/>
      <c r="E193" s="6"/>
      <c r="F193" s="6"/>
      <c r="G193" s="6"/>
      <c r="H193" s="99"/>
    </row>
    <row r="194" spans="1:8" ht="15.75" customHeight="1" x14ac:dyDescent="0.25">
      <c r="A194" s="11" t="s">
        <v>159</v>
      </c>
      <c r="B194" s="4"/>
      <c r="C194" s="6"/>
      <c r="D194" s="6"/>
      <c r="E194" s="6"/>
      <c r="F194" s="6"/>
      <c r="G194" s="6"/>
      <c r="H194" s="99"/>
    </row>
    <row r="195" spans="1:8" ht="15" customHeight="1" x14ac:dyDescent="0.2">
      <c r="A195" s="4" t="s">
        <v>321</v>
      </c>
      <c r="B195" s="4" t="s">
        <v>57</v>
      </c>
      <c r="C195" s="6">
        <v>1439</v>
      </c>
      <c r="D195" s="6">
        <v>3325</v>
      </c>
      <c r="E195" s="6">
        <v>3500</v>
      </c>
      <c r="F195" s="6">
        <v>3500</v>
      </c>
      <c r="G195" s="6">
        <v>1785</v>
      </c>
      <c r="H195" s="99">
        <v>3500</v>
      </c>
    </row>
    <row r="196" spans="1:8" ht="15.75" x14ac:dyDescent="0.25">
      <c r="A196" s="11" t="s">
        <v>133</v>
      </c>
      <c r="B196" s="4"/>
      <c r="C196" s="18">
        <f t="shared" ref="C196:H196" si="55">SUM(C195)</f>
        <v>1439</v>
      </c>
      <c r="D196" s="18">
        <f t="shared" ref="D196" si="56">SUM(D195)</f>
        <v>3325</v>
      </c>
      <c r="E196" s="18">
        <f>SUM(E195)</f>
        <v>3500</v>
      </c>
      <c r="F196" s="18">
        <f t="shared" si="55"/>
        <v>3500</v>
      </c>
      <c r="G196" s="18">
        <f t="shared" si="55"/>
        <v>1785</v>
      </c>
      <c r="H196" s="18">
        <f t="shared" si="55"/>
        <v>3500</v>
      </c>
    </row>
    <row r="197" spans="1:8" x14ac:dyDescent="0.2">
      <c r="A197" s="4"/>
      <c r="B197" s="4"/>
      <c r="C197" s="6"/>
      <c r="D197" s="6"/>
      <c r="E197" s="6"/>
      <c r="F197" s="6"/>
      <c r="G197" s="6"/>
      <c r="H197" s="99"/>
    </row>
    <row r="198" spans="1:8" ht="31.5" x14ac:dyDescent="0.25">
      <c r="A198" s="26" t="s">
        <v>160</v>
      </c>
      <c r="B198" s="4"/>
      <c r="C198" s="18">
        <f t="shared" ref="C198:H198" si="57">SUM(C188,C192,C196)</f>
        <v>4042.9</v>
      </c>
      <c r="D198" s="18">
        <f t="shared" ref="D198" si="58">SUM(D188,D192,D196)</f>
        <v>6018.5</v>
      </c>
      <c r="E198" s="18">
        <f t="shared" si="57"/>
        <v>9250</v>
      </c>
      <c r="F198" s="18">
        <f t="shared" si="57"/>
        <v>9250</v>
      </c>
      <c r="G198" s="18">
        <f t="shared" si="57"/>
        <v>3518</v>
      </c>
      <c r="H198" s="18">
        <f t="shared" si="57"/>
        <v>9250</v>
      </c>
    </row>
    <row r="199" spans="1:8" ht="15.75" x14ac:dyDescent="0.25">
      <c r="A199" s="17"/>
      <c r="B199" s="4"/>
      <c r="C199" s="18"/>
      <c r="D199" s="18"/>
      <c r="E199" s="18"/>
      <c r="F199" s="18"/>
      <c r="G199" s="18"/>
      <c r="H199" s="99"/>
    </row>
    <row r="200" spans="1:8" ht="15.75" x14ac:dyDescent="0.2">
      <c r="A200" s="27" t="s">
        <v>161</v>
      </c>
      <c r="B200" s="4"/>
      <c r="C200" s="18"/>
      <c r="D200" s="18"/>
      <c r="E200" s="18"/>
      <c r="F200" s="18"/>
      <c r="G200" s="18"/>
      <c r="H200" s="99"/>
    </row>
    <row r="201" spans="1:8" ht="9.75" customHeight="1" x14ac:dyDescent="0.2">
      <c r="A201" s="27"/>
      <c r="B201" s="4"/>
      <c r="C201" s="18"/>
      <c r="D201" s="18"/>
      <c r="E201" s="18"/>
      <c r="F201" s="18"/>
      <c r="G201" s="18"/>
      <c r="H201" s="99"/>
    </row>
    <row r="202" spans="1:8" ht="15.75" customHeight="1" x14ac:dyDescent="0.2">
      <c r="A202" s="64" t="s">
        <v>474</v>
      </c>
      <c r="B202" s="4"/>
      <c r="C202" s="18"/>
      <c r="D202" s="18"/>
      <c r="E202" s="18"/>
      <c r="F202" s="18"/>
      <c r="G202" s="18"/>
      <c r="H202" s="99"/>
    </row>
    <row r="203" spans="1:8" ht="15.75" customHeight="1" x14ac:dyDescent="0.2">
      <c r="A203" s="65" t="s">
        <v>492</v>
      </c>
      <c r="B203" s="4" t="s">
        <v>493</v>
      </c>
      <c r="C203" s="6">
        <v>32135</v>
      </c>
      <c r="D203" s="6">
        <v>9267.5</v>
      </c>
      <c r="E203" s="6">
        <v>55000</v>
      </c>
      <c r="F203" s="6">
        <v>55000</v>
      </c>
      <c r="G203" s="6">
        <v>47934</v>
      </c>
      <c r="H203" s="100">
        <v>55000</v>
      </c>
    </row>
    <row r="204" spans="1:8" ht="15.75" customHeight="1" x14ac:dyDescent="0.2">
      <c r="A204" s="65" t="s">
        <v>560</v>
      </c>
      <c r="B204" s="4" t="s">
        <v>502</v>
      </c>
      <c r="C204" s="6">
        <v>10000</v>
      </c>
      <c r="D204" s="6">
        <v>15000</v>
      </c>
      <c r="E204" s="6">
        <v>15000</v>
      </c>
      <c r="F204" s="6">
        <v>15000</v>
      </c>
      <c r="G204" s="6">
        <v>12500</v>
      </c>
      <c r="H204" s="120">
        <v>16000</v>
      </c>
    </row>
    <row r="205" spans="1:8" ht="15.75" customHeight="1" x14ac:dyDescent="0.2">
      <c r="A205" s="65" t="s">
        <v>491</v>
      </c>
      <c r="B205" s="4" t="s">
        <v>475</v>
      </c>
      <c r="C205" s="6">
        <v>11133</v>
      </c>
      <c r="D205" s="6">
        <v>18677.919999999998</v>
      </c>
      <c r="E205" s="6">
        <v>15000</v>
      </c>
      <c r="F205" s="54">
        <v>15000</v>
      </c>
      <c r="G205" s="6">
        <v>9181.86</v>
      </c>
      <c r="H205" s="100">
        <v>15000</v>
      </c>
    </row>
    <row r="206" spans="1:8" ht="15.75" customHeight="1" x14ac:dyDescent="0.2">
      <c r="A206" s="65" t="s">
        <v>551</v>
      </c>
      <c r="B206" s="4" t="s">
        <v>552</v>
      </c>
      <c r="C206" s="6">
        <v>0</v>
      </c>
      <c r="D206" s="6">
        <v>0</v>
      </c>
      <c r="E206" s="6">
        <v>2500</v>
      </c>
      <c r="F206" s="54">
        <v>2500</v>
      </c>
      <c r="G206" s="6">
        <v>2288.5</v>
      </c>
      <c r="H206" s="120">
        <v>3500</v>
      </c>
    </row>
    <row r="207" spans="1:8" ht="15.75" customHeight="1" x14ac:dyDescent="0.2">
      <c r="A207" s="64" t="s">
        <v>133</v>
      </c>
      <c r="B207" s="4"/>
      <c r="C207" s="18">
        <f t="shared" ref="C207:H207" si="59">SUM(C203:C206)</f>
        <v>53268</v>
      </c>
      <c r="D207" s="18">
        <f t="shared" si="59"/>
        <v>42945.42</v>
      </c>
      <c r="E207" s="18">
        <f t="shared" si="59"/>
        <v>87500</v>
      </c>
      <c r="F207" s="18">
        <f t="shared" si="59"/>
        <v>87500</v>
      </c>
      <c r="G207" s="18">
        <f t="shared" si="59"/>
        <v>71904.36</v>
      </c>
      <c r="H207" s="18">
        <f t="shared" si="59"/>
        <v>89500</v>
      </c>
    </row>
    <row r="208" spans="1:8" ht="15.75" x14ac:dyDescent="0.2">
      <c r="A208" s="64" t="s">
        <v>322</v>
      </c>
      <c r="B208" s="4"/>
      <c r="C208" s="18"/>
      <c r="D208" s="18"/>
      <c r="E208" s="18"/>
      <c r="F208" s="18"/>
      <c r="G208" s="18"/>
      <c r="H208" s="99"/>
    </row>
    <row r="209" spans="1:8" ht="13.5" customHeight="1" x14ac:dyDescent="0.2">
      <c r="A209" s="65" t="s">
        <v>503</v>
      </c>
      <c r="B209" s="4" t="s">
        <v>323</v>
      </c>
      <c r="C209" s="6">
        <v>51385</v>
      </c>
      <c r="D209" s="6">
        <v>66950</v>
      </c>
      <c r="E209" s="6">
        <v>68960</v>
      </c>
      <c r="F209" s="6">
        <v>68960</v>
      </c>
      <c r="G209" s="54">
        <v>50393.89</v>
      </c>
      <c r="H209" s="100">
        <v>68960</v>
      </c>
    </row>
    <row r="210" spans="1:8" ht="13.5" customHeight="1" x14ac:dyDescent="0.2">
      <c r="A210" s="65" t="s">
        <v>504</v>
      </c>
      <c r="B210" s="4" t="s">
        <v>505</v>
      </c>
      <c r="C210" s="6">
        <v>29128.5</v>
      </c>
      <c r="D210" s="6">
        <v>34903.68</v>
      </c>
      <c r="E210" s="6">
        <v>38000</v>
      </c>
      <c r="F210" s="54">
        <v>38000</v>
      </c>
      <c r="G210" s="6">
        <v>25185.8</v>
      </c>
      <c r="H210" s="120">
        <v>32000</v>
      </c>
    </row>
    <row r="211" spans="1:8" ht="13.5" customHeight="1" x14ac:dyDescent="0.2">
      <c r="A211" s="65" t="s">
        <v>506</v>
      </c>
      <c r="B211" s="4" t="s">
        <v>561</v>
      </c>
      <c r="C211" s="6">
        <v>42896.25</v>
      </c>
      <c r="D211" s="6">
        <v>43337.73</v>
      </c>
      <c r="E211" s="6">
        <v>60000</v>
      </c>
      <c r="F211" s="6">
        <v>60000</v>
      </c>
      <c r="G211" s="6">
        <v>43156.25</v>
      </c>
      <c r="H211" s="100">
        <v>60000</v>
      </c>
    </row>
    <row r="212" spans="1:8" ht="13.5" customHeight="1" x14ac:dyDescent="0.2">
      <c r="A212" s="65" t="s">
        <v>507</v>
      </c>
      <c r="B212" s="4" t="s">
        <v>508</v>
      </c>
      <c r="C212" s="6">
        <v>13461.5</v>
      </c>
      <c r="D212" s="6">
        <v>14962.5</v>
      </c>
      <c r="E212" s="6">
        <v>20000</v>
      </c>
      <c r="F212" s="54">
        <v>20000</v>
      </c>
      <c r="G212" s="6">
        <v>17702.32</v>
      </c>
      <c r="H212" s="120">
        <v>24000</v>
      </c>
    </row>
    <row r="213" spans="1:8" ht="13.5" customHeight="1" x14ac:dyDescent="0.2">
      <c r="A213" s="65" t="s">
        <v>2</v>
      </c>
      <c r="B213" s="4" t="s">
        <v>324</v>
      </c>
      <c r="C213" s="6">
        <v>329387.5</v>
      </c>
      <c r="D213" s="6">
        <v>43938.96</v>
      </c>
      <c r="E213" s="6">
        <v>15000</v>
      </c>
      <c r="F213" s="54">
        <v>15000</v>
      </c>
      <c r="G213" s="54">
        <v>0</v>
      </c>
      <c r="H213" s="120">
        <v>10000</v>
      </c>
    </row>
    <row r="214" spans="1:8" ht="13.5" customHeight="1" x14ac:dyDescent="0.2">
      <c r="A214" s="65" t="s">
        <v>509</v>
      </c>
      <c r="B214" s="4" t="s">
        <v>510</v>
      </c>
      <c r="C214" s="6">
        <v>18010</v>
      </c>
      <c r="D214" s="6">
        <v>19810</v>
      </c>
      <c r="E214" s="6">
        <v>45000</v>
      </c>
      <c r="F214" s="54">
        <v>45000</v>
      </c>
      <c r="G214" s="54">
        <v>23654</v>
      </c>
      <c r="H214" s="120">
        <v>30000</v>
      </c>
    </row>
    <row r="215" spans="1:8" ht="13.5" customHeight="1" x14ac:dyDescent="0.2">
      <c r="A215" s="65" t="s">
        <v>135</v>
      </c>
      <c r="B215" s="4" t="s">
        <v>325</v>
      </c>
      <c r="C215" s="6">
        <v>71476</v>
      </c>
      <c r="D215" s="6">
        <v>35191.74</v>
      </c>
      <c r="E215" s="54">
        <v>46500</v>
      </c>
      <c r="F215" s="54">
        <v>46500</v>
      </c>
      <c r="G215" s="90">
        <v>21044.11</v>
      </c>
      <c r="H215" s="120">
        <v>44000</v>
      </c>
    </row>
    <row r="216" spans="1:8" ht="13.5" customHeight="1" x14ac:dyDescent="0.2">
      <c r="A216" s="65" t="s">
        <v>326</v>
      </c>
      <c r="B216" s="4" t="s">
        <v>327</v>
      </c>
      <c r="C216" s="54">
        <v>2370</v>
      </c>
      <c r="D216" s="54">
        <v>580</v>
      </c>
      <c r="E216" s="6">
        <v>2000</v>
      </c>
      <c r="F216" s="54">
        <v>2000</v>
      </c>
      <c r="G216" s="54">
        <v>1160</v>
      </c>
      <c r="H216" s="99">
        <v>2000</v>
      </c>
    </row>
    <row r="217" spans="1:8" ht="13.5" customHeight="1" x14ac:dyDescent="0.2">
      <c r="A217" s="65" t="s">
        <v>511</v>
      </c>
      <c r="B217" s="4" t="s">
        <v>512</v>
      </c>
      <c r="C217" s="54">
        <v>12532</v>
      </c>
      <c r="D217" s="54">
        <v>11980.51</v>
      </c>
      <c r="E217" s="6">
        <v>10000</v>
      </c>
      <c r="F217" s="54">
        <v>13959</v>
      </c>
      <c r="G217" s="54">
        <v>11459.45</v>
      </c>
      <c r="H217" s="120">
        <v>15000</v>
      </c>
    </row>
    <row r="218" spans="1:8" ht="15.75" customHeight="1" x14ac:dyDescent="0.2">
      <c r="A218" s="64" t="s">
        <v>133</v>
      </c>
      <c r="B218" s="4"/>
      <c r="C218" s="18">
        <f t="shared" ref="C218:H218" si="60">SUM(C209:C217)</f>
        <v>570646.75</v>
      </c>
      <c r="D218" s="18">
        <f t="shared" ref="D218" si="61">SUM(D209:D217)</f>
        <v>271655.12</v>
      </c>
      <c r="E218" s="18">
        <f t="shared" si="60"/>
        <v>305460</v>
      </c>
      <c r="F218" s="18">
        <f t="shared" si="60"/>
        <v>309419</v>
      </c>
      <c r="G218" s="18">
        <f t="shared" si="60"/>
        <v>193755.82</v>
      </c>
      <c r="H218" s="18">
        <f t="shared" si="60"/>
        <v>285960</v>
      </c>
    </row>
    <row r="219" spans="1:8" ht="19.5" customHeight="1" x14ac:dyDescent="0.2">
      <c r="A219" s="65"/>
      <c r="B219" s="4"/>
      <c r="C219" s="18"/>
      <c r="D219" s="18"/>
      <c r="E219" s="18"/>
      <c r="F219" s="6"/>
      <c r="G219" s="18"/>
      <c r="H219" s="18"/>
    </row>
    <row r="220" spans="1:8" ht="19.5" customHeight="1" x14ac:dyDescent="0.2">
      <c r="A220" s="65"/>
      <c r="B220" s="4"/>
      <c r="C220" s="18"/>
      <c r="D220" s="18"/>
      <c r="E220" s="18"/>
      <c r="F220" s="6"/>
      <c r="G220" s="18"/>
      <c r="H220" s="18"/>
    </row>
    <row r="221" spans="1:8" ht="19.5" customHeight="1" x14ac:dyDescent="0.2">
      <c r="A221" s="64" t="s">
        <v>328</v>
      </c>
      <c r="B221" s="4"/>
      <c r="C221" s="6"/>
      <c r="D221" s="6"/>
      <c r="E221" s="6"/>
      <c r="F221" s="6"/>
      <c r="G221" s="6"/>
      <c r="H221" s="99"/>
    </row>
    <row r="222" spans="1:8" ht="12.75" customHeight="1" x14ac:dyDescent="0.2">
      <c r="A222" s="65" t="s">
        <v>329</v>
      </c>
      <c r="B222" s="4" t="s">
        <v>330</v>
      </c>
      <c r="C222" s="6">
        <v>14777</v>
      </c>
      <c r="D222" s="6">
        <v>17506.669999999998</v>
      </c>
      <c r="E222" s="6">
        <v>21000</v>
      </c>
      <c r="F222" s="6">
        <v>21000</v>
      </c>
      <c r="G222" s="54">
        <v>19564.84</v>
      </c>
      <c r="H222" s="120">
        <v>22000</v>
      </c>
    </row>
    <row r="223" spans="1:8" ht="12.75" customHeight="1" x14ac:dyDescent="0.2">
      <c r="A223" s="65" t="s">
        <v>2</v>
      </c>
      <c r="B223" s="4" t="s">
        <v>331</v>
      </c>
      <c r="C223" s="6">
        <v>0</v>
      </c>
      <c r="D223" s="6">
        <v>0</v>
      </c>
      <c r="E223" s="6">
        <v>0</v>
      </c>
      <c r="F223" s="6">
        <v>0</v>
      </c>
      <c r="G223" s="54">
        <v>0</v>
      </c>
      <c r="H223" s="100">
        <v>0</v>
      </c>
    </row>
    <row r="224" spans="1:8" ht="12.75" customHeight="1" x14ac:dyDescent="0.2">
      <c r="A224" s="65" t="s">
        <v>332</v>
      </c>
      <c r="B224" s="4" t="s">
        <v>333</v>
      </c>
      <c r="C224" s="6">
        <v>2721</v>
      </c>
      <c r="D224" s="6">
        <v>5961.03</v>
      </c>
      <c r="E224" s="54">
        <v>3600</v>
      </c>
      <c r="F224" s="6">
        <v>3600</v>
      </c>
      <c r="G224" s="54">
        <v>2224</v>
      </c>
      <c r="H224" s="100">
        <v>3600</v>
      </c>
    </row>
    <row r="225" spans="1:8" ht="12.75" customHeight="1" x14ac:dyDescent="0.2">
      <c r="A225" s="65" t="s">
        <v>334</v>
      </c>
      <c r="B225" s="4" t="s">
        <v>335</v>
      </c>
      <c r="C225" s="6">
        <v>0</v>
      </c>
      <c r="D225" s="6">
        <v>0</v>
      </c>
      <c r="E225" s="6">
        <v>0</v>
      </c>
      <c r="F225" s="6">
        <v>0</v>
      </c>
      <c r="G225" s="54">
        <v>0</v>
      </c>
      <c r="H225" s="99">
        <v>0</v>
      </c>
    </row>
    <row r="226" spans="1:8" ht="18.75" customHeight="1" x14ac:dyDescent="0.2">
      <c r="A226" s="64" t="s">
        <v>133</v>
      </c>
      <c r="B226" s="4"/>
      <c r="C226" s="18">
        <f t="shared" ref="C226:H226" si="62">SUM(C222:C225)</f>
        <v>17498</v>
      </c>
      <c r="D226" s="18">
        <f t="shared" ref="D226" si="63">SUM(D222:D225)</f>
        <v>23467.699999999997</v>
      </c>
      <c r="E226" s="18">
        <f t="shared" si="62"/>
        <v>24600</v>
      </c>
      <c r="F226" s="18">
        <f t="shared" si="62"/>
        <v>24600</v>
      </c>
      <c r="G226" s="18">
        <f t="shared" si="62"/>
        <v>21788.84</v>
      </c>
      <c r="H226" s="18">
        <f t="shared" si="62"/>
        <v>25600</v>
      </c>
    </row>
    <row r="227" spans="1:8" ht="16.5" customHeight="1" x14ac:dyDescent="0.2">
      <c r="A227" s="65"/>
      <c r="B227" s="4"/>
      <c r="C227" s="6"/>
      <c r="D227" s="6"/>
      <c r="E227" s="6"/>
      <c r="F227" s="18"/>
      <c r="G227" s="18"/>
      <c r="H227" s="99"/>
    </row>
    <row r="228" spans="1:8" ht="14.25" customHeight="1" x14ac:dyDescent="0.2">
      <c r="A228" s="64" t="s">
        <v>336</v>
      </c>
      <c r="B228" s="4"/>
      <c r="C228" s="6"/>
      <c r="D228" s="6"/>
      <c r="E228" s="6"/>
      <c r="F228" s="6"/>
      <c r="G228" s="6"/>
      <c r="H228" s="99"/>
    </row>
    <row r="229" spans="1:8" ht="12.75" customHeight="1" x14ac:dyDescent="0.2">
      <c r="A229" s="65" t="s">
        <v>135</v>
      </c>
      <c r="B229" s="4" t="s">
        <v>337</v>
      </c>
      <c r="C229" s="6">
        <v>0</v>
      </c>
      <c r="D229" s="6">
        <v>0</v>
      </c>
      <c r="E229" s="6">
        <v>0</v>
      </c>
      <c r="F229" s="6">
        <v>0</v>
      </c>
      <c r="G229" s="54">
        <v>0</v>
      </c>
      <c r="H229" s="99">
        <v>0</v>
      </c>
    </row>
    <row r="230" spans="1:8" ht="14.25" customHeight="1" x14ac:dyDescent="0.2">
      <c r="A230" s="64" t="s">
        <v>133</v>
      </c>
      <c r="B230" s="4"/>
      <c r="C230" s="18">
        <f>SUM(C229)</f>
        <v>0</v>
      </c>
      <c r="D230" s="18">
        <f>SUM(D229)</f>
        <v>0</v>
      </c>
      <c r="E230" s="18">
        <v>0</v>
      </c>
      <c r="F230" s="18">
        <f>SUM(F229)</f>
        <v>0</v>
      </c>
      <c r="G230" s="18">
        <f>SUM(G229)</f>
        <v>0</v>
      </c>
      <c r="H230" s="18">
        <f>SUM(H229)</f>
        <v>0</v>
      </c>
    </row>
    <row r="231" spans="1:8" ht="14.25" customHeight="1" x14ac:dyDescent="0.2">
      <c r="A231" s="65"/>
      <c r="B231" s="4"/>
      <c r="C231" s="18"/>
      <c r="D231" s="18"/>
      <c r="E231" s="18"/>
      <c r="F231" s="18"/>
      <c r="G231" s="6"/>
      <c r="H231" s="99"/>
    </row>
    <row r="232" spans="1:8" ht="17.25" customHeight="1" x14ac:dyDescent="0.2">
      <c r="A232" s="64" t="s">
        <v>338</v>
      </c>
      <c r="B232" s="4"/>
      <c r="C232" s="18"/>
      <c r="D232" s="18"/>
      <c r="E232" s="18"/>
      <c r="F232" s="18"/>
      <c r="G232" s="18"/>
      <c r="H232" s="99"/>
    </row>
    <row r="233" spans="1:8" ht="14.25" customHeight="1" x14ac:dyDescent="0.2">
      <c r="A233" s="65" t="s">
        <v>135</v>
      </c>
      <c r="B233" s="4" t="s">
        <v>339</v>
      </c>
      <c r="C233" s="6">
        <v>2500</v>
      </c>
      <c r="D233" s="6">
        <v>5000</v>
      </c>
      <c r="E233" s="6">
        <v>4000</v>
      </c>
      <c r="F233" s="6">
        <v>4000</v>
      </c>
      <c r="G233" s="92">
        <v>4000</v>
      </c>
      <c r="H233" s="100">
        <v>4000</v>
      </c>
    </row>
    <row r="234" spans="1:8" ht="18" customHeight="1" x14ac:dyDescent="0.2">
      <c r="A234" s="64" t="s">
        <v>133</v>
      </c>
      <c r="B234" s="4"/>
      <c r="C234" s="18">
        <f t="shared" ref="C234:H234" si="64">SUM(C233)</f>
        <v>2500</v>
      </c>
      <c r="D234" s="18">
        <f t="shared" ref="D234" si="65">SUM(D233)</f>
        <v>5000</v>
      </c>
      <c r="E234" s="18">
        <f t="shared" si="64"/>
        <v>4000</v>
      </c>
      <c r="F234" s="18">
        <f t="shared" si="64"/>
        <v>4000</v>
      </c>
      <c r="G234" s="18">
        <f t="shared" si="64"/>
        <v>4000</v>
      </c>
      <c r="H234" s="18">
        <f t="shared" si="64"/>
        <v>4000</v>
      </c>
    </row>
    <row r="235" spans="1:8" ht="18" customHeight="1" x14ac:dyDescent="0.2">
      <c r="A235" s="64"/>
      <c r="B235" s="4"/>
      <c r="C235" s="18"/>
      <c r="D235" s="18"/>
      <c r="E235" s="18"/>
      <c r="F235" s="18"/>
      <c r="G235" s="18"/>
      <c r="H235" s="99"/>
    </row>
    <row r="236" spans="1:8" ht="17.25" customHeight="1" x14ac:dyDescent="0.25">
      <c r="A236" s="17" t="s">
        <v>162</v>
      </c>
      <c r="B236" s="4"/>
      <c r="C236" s="18"/>
      <c r="D236" s="18"/>
      <c r="E236" s="18"/>
      <c r="F236" s="18"/>
      <c r="G236" s="18"/>
      <c r="H236" s="99"/>
    </row>
    <row r="237" spans="1:8" ht="12.75" customHeight="1" x14ac:dyDescent="0.2">
      <c r="A237" s="4" t="s">
        <v>134</v>
      </c>
      <c r="B237" s="4" t="s">
        <v>58</v>
      </c>
      <c r="C237" s="6">
        <v>700</v>
      </c>
      <c r="D237" s="6">
        <v>700</v>
      </c>
      <c r="E237" s="6">
        <v>700</v>
      </c>
      <c r="F237" s="6">
        <v>700</v>
      </c>
      <c r="G237" s="92">
        <v>0</v>
      </c>
      <c r="H237" s="120">
        <v>800</v>
      </c>
    </row>
    <row r="238" spans="1:8" x14ac:dyDescent="0.2">
      <c r="A238" s="4" t="s">
        <v>135</v>
      </c>
      <c r="B238" s="4" t="s">
        <v>59</v>
      </c>
      <c r="C238" s="6">
        <v>0</v>
      </c>
      <c r="D238" s="6">
        <v>0</v>
      </c>
      <c r="E238" s="6">
        <v>100</v>
      </c>
      <c r="F238" s="6">
        <v>100</v>
      </c>
      <c r="G238" s="54">
        <v>0</v>
      </c>
      <c r="H238" s="100">
        <v>100</v>
      </c>
    </row>
    <row r="239" spans="1:8" ht="15.75" x14ac:dyDescent="0.25">
      <c r="A239" s="11" t="s">
        <v>133</v>
      </c>
      <c r="B239" s="4"/>
      <c r="C239" s="18">
        <f t="shared" ref="C239:H239" si="66">SUM(C237:C238)</f>
        <v>700</v>
      </c>
      <c r="D239" s="18">
        <f t="shared" ref="D239" si="67">SUM(D237:D238)</f>
        <v>700</v>
      </c>
      <c r="E239" s="18">
        <f t="shared" si="66"/>
        <v>800</v>
      </c>
      <c r="F239" s="18">
        <f t="shared" si="66"/>
        <v>800</v>
      </c>
      <c r="G239" s="18">
        <f t="shared" si="66"/>
        <v>0</v>
      </c>
      <c r="H239" s="18">
        <f t="shared" si="66"/>
        <v>900</v>
      </c>
    </row>
    <row r="240" spans="1:8" x14ac:dyDescent="0.2">
      <c r="A240" s="4"/>
      <c r="B240" s="4"/>
      <c r="C240" s="6"/>
      <c r="D240" s="6"/>
      <c r="E240" s="6"/>
      <c r="F240" s="6"/>
      <c r="G240" s="6"/>
      <c r="H240" s="99"/>
    </row>
    <row r="241" spans="1:8" ht="17.25" customHeight="1" x14ac:dyDescent="0.25">
      <c r="A241" s="11" t="s">
        <v>340</v>
      </c>
      <c r="B241" s="4"/>
      <c r="C241" s="6"/>
      <c r="D241" s="6"/>
      <c r="E241" s="6"/>
      <c r="F241" s="6"/>
      <c r="G241" s="6"/>
      <c r="H241" s="99"/>
    </row>
    <row r="242" spans="1:8" ht="15" customHeight="1" x14ac:dyDescent="0.2">
      <c r="A242" s="4" t="s">
        <v>562</v>
      </c>
      <c r="B242" s="4" t="s">
        <v>341</v>
      </c>
      <c r="C242" s="6">
        <v>10451</v>
      </c>
      <c r="D242" s="6">
        <v>7538.02</v>
      </c>
      <c r="E242" s="6">
        <v>5000</v>
      </c>
      <c r="F242" s="6">
        <v>5000</v>
      </c>
      <c r="G242" s="6">
        <v>93.5</v>
      </c>
      <c r="H242" s="100">
        <v>5000</v>
      </c>
    </row>
    <row r="243" spans="1:8" s="13" customFormat="1" ht="15" customHeight="1" x14ac:dyDescent="0.25">
      <c r="A243" s="11" t="s">
        <v>133</v>
      </c>
      <c r="B243" s="11"/>
      <c r="C243" s="18">
        <f t="shared" ref="C243:H243" si="68">SUM(C242)</f>
        <v>10451</v>
      </c>
      <c r="D243" s="18">
        <f t="shared" ref="D243" si="69">SUM(D242)</f>
        <v>7538.02</v>
      </c>
      <c r="E243" s="18">
        <f t="shared" si="68"/>
        <v>5000</v>
      </c>
      <c r="F243" s="18">
        <f t="shared" si="68"/>
        <v>5000</v>
      </c>
      <c r="G243" s="18">
        <f t="shared" si="68"/>
        <v>93.5</v>
      </c>
      <c r="H243" s="18">
        <f t="shared" si="68"/>
        <v>5000</v>
      </c>
    </row>
    <row r="244" spans="1:8" s="13" customFormat="1" ht="15" customHeight="1" x14ac:dyDescent="0.25">
      <c r="A244" s="11"/>
      <c r="B244" s="11"/>
      <c r="C244" s="18"/>
      <c r="D244" s="18"/>
      <c r="E244" s="18"/>
      <c r="F244" s="18"/>
      <c r="G244" s="18"/>
      <c r="H244" s="101"/>
    </row>
    <row r="245" spans="1:8" ht="15.75" x14ac:dyDescent="0.25">
      <c r="A245" s="11" t="s">
        <v>163</v>
      </c>
      <c r="B245" s="4"/>
      <c r="C245" s="18">
        <f t="shared" ref="C245:H245" si="70">SUM(C218,C226,C230,C234,C239,C243,C207)</f>
        <v>655063.75</v>
      </c>
      <c r="D245" s="18">
        <f t="shared" si="70"/>
        <v>351306.26</v>
      </c>
      <c r="E245" s="18">
        <f t="shared" si="70"/>
        <v>427360</v>
      </c>
      <c r="F245" s="18">
        <f t="shared" si="70"/>
        <v>431319</v>
      </c>
      <c r="G245" s="18">
        <f t="shared" si="70"/>
        <v>291542.52</v>
      </c>
      <c r="H245" s="18">
        <f t="shared" si="70"/>
        <v>410960</v>
      </c>
    </row>
    <row r="246" spans="1:8" x14ac:dyDescent="0.2">
      <c r="H246" s="99"/>
    </row>
    <row r="247" spans="1:8" x14ac:dyDescent="0.2">
      <c r="H247" s="99"/>
    </row>
    <row r="248" spans="1:8" ht="31.5" x14ac:dyDescent="0.25">
      <c r="A248" s="25" t="s">
        <v>164</v>
      </c>
      <c r="H248" s="99"/>
    </row>
    <row r="249" spans="1:8" ht="9" customHeight="1" x14ac:dyDescent="0.25">
      <c r="A249" s="20"/>
      <c r="H249" s="99"/>
    </row>
    <row r="250" spans="1:8" ht="15.75" x14ac:dyDescent="0.25">
      <c r="A250" s="20" t="s">
        <v>342</v>
      </c>
      <c r="H250" s="99"/>
    </row>
    <row r="251" spans="1:8" ht="15" customHeight="1" x14ac:dyDescent="0.2">
      <c r="A251" s="16" t="s">
        <v>343</v>
      </c>
      <c r="B251" s="1" t="s">
        <v>344</v>
      </c>
      <c r="C251" s="66">
        <v>0</v>
      </c>
      <c r="D251" s="66">
        <v>600</v>
      </c>
      <c r="E251" s="66">
        <v>1400</v>
      </c>
      <c r="F251" s="66">
        <v>1400</v>
      </c>
      <c r="G251" s="80">
        <v>0</v>
      </c>
      <c r="H251" s="100">
        <v>1400</v>
      </c>
    </row>
    <row r="252" spans="1:8" ht="14.25" customHeight="1" x14ac:dyDescent="0.2">
      <c r="A252" s="16" t="s">
        <v>135</v>
      </c>
      <c r="B252" s="1" t="s">
        <v>345</v>
      </c>
      <c r="C252" s="80">
        <v>214</v>
      </c>
      <c r="D252" s="80">
        <v>325.67</v>
      </c>
      <c r="E252" s="80">
        <v>1000</v>
      </c>
      <c r="F252" s="66">
        <v>1000</v>
      </c>
      <c r="G252" s="80">
        <v>21.56</v>
      </c>
      <c r="H252" s="99">
        <v>1000</v>
      </c>
    </row>
    <row r="253" spans="1:8" ht="21" customHeight="1" x14ac:dyDescent="0.25">
      <c r="A253" s="20" t="s">
        <v>133</v>
      </c>
      <c r="C253" s="84">
        <f t="shared" ref="C253:H253" si="71">SUM(C251:C252)</f>
        <v>214</v>
      </c>
      <c r="D253" s="84">
        <f t="shared" ref="D253" si="72">SUM(D251:D252)</f>
        <v>925.67000000000007</v>
      </c>
      <c r="E253" s="84">
        <f t="shared" si="71"/>
        <v>2400</v>
      </c>
      <c r="F253" s="67">
        <f t="shared" si="71"/>
        <v>2400</v>
      </c>
      <c r="G253" s="67">
        <f t="shared" si="71"/>
        <v>21.56</v>
      </c>
      <c r="H253" s="67">
        <f t="shared" si="71"/>
        <v>2400</v>
      </c>
    </row>
    <row r="254" spans="1:8" ht="12" customHeight="1" x14ac:dyDescent="0.25">
      <c r="A254" s="20"/>
      <c r="H254" s="99"/>
    </row>
    <row r="255" spans="1:8" ht="15.75" x14ac:dyDescent="0.25">
      <c r="A255" s="20" t="s">
        <v>346</v>
      </c>
      <c r="H255" s="99"/>
    </row>
    <row r="256" spans="1:8" ht="14.25" customHeight="1" x14ac:dyDescent="0.2">
      <c r="A256" s="16" t="s">
        <v>347</v>
      </c>
      <c r="B256" s="1" t="s">
        <v>348</v>
      </c>
      <c r="C256" s="68">
        <v>0</v>
      </c>
      <c r="D256" s="68">
        <v>2200</v>
      </c>
      <c r="E256" s="68">
        <v>2000</v>
      </c>
      <c r="F256" s="68">
        <v>2000</v>
      </c>
      <c r="G256" s="81">
        <v>1200</v>
      </c>
      <c r="H256" s="99">
        <v>2000</v>
      </c>
    </row>
    <row r="257" spans="1:8" ht="14.25" customHeight="1" x14ac:dyDescent="0.2">
      <c r="A257" s="16" t="s">
        <v>2</v>
      </c>
      <c r="B257" s="1" t="s">
        <v>349</v>
      </c>
      <c r="C257" s="68">
        <v>0</v>
      </c>
      <c r="D257" s="68">
        <v>0</v>
      </c>
      <c r="E257" s="68">
        <v>0</v>
      </c>
      <c r="F257" s="68">
        <v>0</v>
      </c>
      <c r="G257" s="68">
        <v>0</v>
      </c>
      <c r="H257" s="99">
        <v>0</v>
      </c>
    </row>
    <row r="258" spans="1:8" x14ac:dyDescent="0.2">
      <c r="A258" s="16" t="s">
        <v>135</v>
      </c>
      <c r="B258" s="1" t="s">
        <v>350</v>
      </c>
      <c r="C258" s="68">
        <v>513</v>
      </c>
      <c r="D258" s="68">
        <v>715.71</v>
      </c>
      <c r="E258" s="68">
        <v>2400</v>
      </c>
      <c r="F258" s="68">
        <v>2400</v>
      </c>
      <c r="G258" s="81">
        <v>251.65</v>
      </c>
      <c r="H258" s="99">
        <v>2400</v>
      </c>
    </row>
    <row r="259" spans="1:8" x14ac:dyDescent="0.2">
      <c r="A259" s="16" t="s">
        <v>351</v>
      </c>
      <c r="B259" s="1" t="s">
        <v>352</v>
      </c>
      <c r="C259" s="68">
        <v>0</v>
      </c>
      <c r="D259" s="68">
        <v>0</v>
      </c>
      <c r="E259" s="68">
        <v>1000</v>
      </c>
      <c r="F259" s="68">
        <v>1000</v>
      </c>
      <c r="G259" s="68">
        <v>0</v>
      </c>
      <c r="H259" s="100">
        <v>1000</v>
      </c>
    </row>
    <row r="260" spans="1:8" ht="15" customHeight="1" x14ac:dyDescent="0.25">
      <c r="A260" s="20" t="s">
        <v>133</v>
      </c>
      <c r="C260" s="69">
        <f t="shared" ref="C260:H260" si="73">SUM(C256:C259)</f>
        <v>513</v>
      </c>
      <c r="D260" s="69">
        <f t="shared" ref="D260" si="74">SUM(D256:D259)</f>
        <v>2915.71</v>
      </c>
      <c r="E260" s="69">
        <f>SUM(E256:E259)</f>
        <v>5400</v>
      </c>
      <c r="F260" s="69">
        <f t="shared" si="73"/>
        <v>5400</v>
      </c>
      <c r="G260" s="69">
        <f t="shared" si="73"/>
        <v>1451.65</v>
      </c>
      <c r="H260" s="69">
        <f t="shared" si="73"/>
        <v>5400</v>
      </c>
    </row>
    <row r="261" spans="1:8" ht="10.5" customHeight="1" x14ac:dyDescent="0.25">
      <c r="A261" s="20"/>
      <c r="C261" s="68"/>
      <c r="D261" s="68"/>
      <c r="E261" s="68"/>
      <c r="F261" s="68"/>
      <c r="G261" s="68"/>
      <c r="H261" s="99"/>
    </row>
    <row r="262" spans="1:8" ht="15" customHeight="1" x14ac:dyDescent="0.25">
      <c r="A262" s="20" t="s">
        <v>353</v>
      </c>
      <c r="C262" s="68"/>
      <c r="D262" s="68"/>
      <c r="E262" s="68"/>
      <c r="F262" s="68"/>
      <c r="G262" s="68"/>
      <c r="H262" s="99"/>
    </row>
    <row r="263" spans="1:8" ht="13.5" customHeight="1" x14ac:dyDescent="0.2">
      <c r="A263" s="16" t="s">
        <v>360</v>
      </c>
      <c r="B263" s="1" t="s">
        <v>354</v>
      </c>
      <c r="C263" s="81">
        <v>17150</v>
      </c>
      <c r="D263" s="81">
        <v>17278.8</v>
      </c>
      <c r="E263" s="81">
        <v>18500</v>
      </c>
      <c r="F263" s="68">
        <v>20500</v>
      </c>
      <c r="G263" s="81">
        <v>16393.900000000001</v>
      </c>
      <c r="H263" s="120">
        <v>19500</v>
      </c>
    </row>
    <row r="264" spans="1:8" ht="13.5" customHeight="1" x14ac:dyDescent="0.2">
      <c r="A264" s="16" t="s">
        <v>356</v>
      </c>
      <c r="B264" s="1" t="s">
        <v>355</v>
      </c>
      <c r="C264" s="81">
        <v>3032</v>
      </c>
      <c r="D264" s="81">
        <v>5016</v>
      </c>
      <c r="E264" s="81">
        <v>5500</v>
      </c>
      <c r="F264" s="68">
        <v>3500</v>
      </c>
      <c r="G264" s="81">
        <v>0</v>
      </c>
      <c r="H264" s="120">
        <v>3500</v>
      </c>
    </row>
    <row r="265" spans="1:8" ht="13.5" customHeight="1" x14ac:dyDescent="0.2">
      <c r="A265" s="16" t="s">
        <v>476</v>
      </c>
      <c r="B265" s="1" t="s">
        <v>361</v>
      </c>
      <c r="C265" s="81">
        <v>2000</v>
      </c>
      <c r="D265" s="81">
        <v>2000</v>
      </c>
      <c r="E265" s="81">
        <v>2000</v>
      </c>
      <c r="F265" s="68">
        <v>2000</v>
      </c>
      <c r="G265" s="81">
        <v>2000</v>
      </c>
      <c r="H265" s="120">
        <v>2300</v>
      </c>
    </row>
    <row r="266" spans="1:8" ht="13.5" customHeight="1" x14ac:dyDescent="0.2">
      <c r="A266" s="16" t="s">
        <v>473</v>
      </c>
      <c r="B266" s="1" t="s">
        <v>469</v>
      </c>
      <c r="C266" s="81">
        <v>49135</v>
      </c>
      <c r="D266" s="81">
        <v>65100.87</v>
      </c>
      <c r="E266" s="81">
        <v>68000</v>
      </c>
      <c r="F266" s="68">
        <v>68000</v>
      </c>
      <c r="G266" s="81">
        <v>48808.05</v>
      </c>
      <c r="H266" s="100">
        <v>68000</v>
      </c>
    </row>
    <row r="267" spans="1:8" ht="13.5" customHeight="1" x14ac:dyDescent="0.2">
      <c r="A267" s="16" t="s">
        <v>472</v>
      </c>
      <c r="B267" s="1" t="s">
        <v>477</v>
      </c>
      <c r="C267" s="81">
        <v>16000</v>
      </c>
      <c r="D267" s="81">
        <v>16000</v>
      </c>
      <c r="E267" s="81">
        <v>16000</v>
      </c>
      <c r="F267" s="68">
        <v>16000</v>
      </c>
      <c r="G267" s="81">
        <v>16000</v>
      </c>
      <c r="H267" s="100">
        <v>16000</v>
      </c>
    </row>
    <row r="268" spans="1:8" ht="13.5" customHeight="1" x14ac:dyDescent="0.2">
      <c r="A268" s="16" t="s">
        <v>471</v>
      </c>
      <c r="B268" s="1" t="s">
        <v>357</v>
      </c>
      <c r="C268" s="81">
        <v>0</v>
      </c>
      <c r="D268" s="81">
        <v>2568.9299999999998</v>
      </c>
      <c r="E268" s="81">
        <v>6000</v>
      </c>
      <c r="F268" s="68">
        <v>6000</v>
      </c>
      <c r="G268" s="81">
        <v>4738</v>
      </c>
      <c r="H268" s="100">
        <v>6000</v>
      </c>
    </row>
    <row r="269" spans="1:8" ht="13.5" customHeight="1" x14ac:dyDescent="0.2">
      <c r="A269" s="16" t="s">
        <v>470</v>
      </c>
      <c r="B269" s="1" t="s">
        <v>358</v>
      </c>
      <c r="C269" s="81">
        <v>1455</v>
      </c>
      <c r="D269" s="81">
        <v>302.94</v>
      </c>
      <c r="E269" s="81">
        <v>1000</v>
      </c>
      <c r="F269" s="68">
        <v>1000</v>
      </c>
      <c r="G269" s="81">
        <v>383.79</v>
      </c>
      <c r="H269" s="100">
        <v>1000</v>
      </c>
    </row>
    <row r="270" spans="1:8" ht="13.5" customHeight="1" x14ac:dyDescent="0.2">
      <c r="A270" s="16" t="s">
        <v>478</v>
      </c>
      <c r="B270" s="1" t="s">
        <v>359</v>
      </c>
      <c r="C270" s="81">
        <v>9400</v>
      </c>
      <c r="D270" s="81">
        <v>12658.24</v>
      </c>
      <c r="E270" s="81">
        <v>12400</v>
      </c>
      <c r="F270" s="68">
        <v>12400</v>
      </c>
      <c r="G270" s="81">
        <v>2350.21</v>
      </c>
      <c r="H270" s="100">
        <v>62500</v>
      </c>
    </row>
    <row r="271" spans="1:8" ht="12.75" customHeight="1" x14ac:dyDescent="0.2">
      <c r="A271" s="16" t="s">
        <v>549</v>
      </c>
      <c r="B271" s="1" t="s">
        <v>550</v>
      </c>
      <c r="C271" s="81">
        <v>0</v>
      </c>
      <c r="D271" s="81">
        <v>0</v>
      </c>
      <c r="E271" s="81">
        <v>2800</v>
      </c>
      <c r="F271" s="68">
        <v>2800</v>
      </c>
      <c r="G271" s="81">
        <v>0</v>
      </c>
      <c r="H271" s="100">
        <v>2800</v>
      </c>
    </row>
    <row r="272" spans="1:8" ht="27" customHeight="1" x14ac:dyDescent="0.2">
      <c r="A272" s="97" t="s">
        <v>485</v>
      </c>
      <c r="C272" s="68">
        <f t="shared" ref="C272:D272" si="75">SUM(C263:C264,C269)</f>
        <v>21637</v>
      </c>
      <c r="D272" s="68">
        <f t="shared" si="75"/>
        <v>22597.739999999998</v>
      </c>
      <c r="E272" s="68">
        <f>SUM(E263:E265,E269)</f>
        <v>27000</v>
      </c>
      <c r="F272" s="68">
        <f>SUM(F263:F265,F269)</f>
        <v>27000</v>
      </c>
      <c r="G272" s="68">
        <f>SUM(G263:G265,G269)</f>
        <v>18777.690000000002</v>
      </c>
      <c r="H272" s="68">
        <f>SUM(H263:H265,H269)</f>
        <v>26300</v>
      </c>
    </row>
    <row r="273" spans="1:8" ht="13.5" customHeight="1" x14ac:dyDescent="0.2">
      <c r="A273" s="98" t="s">
        <v>484</v>
      </c>
      <c r="C273" s="68">
        <f>SUM(C266:C268,C270)</f>
        <v>74535</v>
      </c>
      <c r="D273" s="68">
        <f>SUM(D266:D268,D270)</f>
        <v>96328.04</v>
      </c>
      <c r="E273" s="68">
        <f>SUM(E266:E268,E270)</f>
        <v>102400</v>
      </c>
      <c r="F273" s="68">
        <f t="shared" ref="F273" si="76">SUM(F266:F268,F270)</f>
        <v>102400</v>
      </c>
      <c r="G273" s="68">
        <f>SUM(G266:G268,G270)</f>
        <v>71896.260000000009</v>
      </c>
      <c r="H273" s="68">
        <f>SUM(H266:H268,H270,H271)</f>
        <v>155300</v>
      </c>
    </row>
    <row r="274" spans="1:8" ht="30" customHeight="1" x14ac:dyDescent="0.2">
      <c r="A274" s="96" t="s">
        <v>483</v>
      </c>
      <c r="C274" s="69">
        <f t="shared" ref="C274:H274" si="77">SUM(C263:C271)</f>
        <v>98172</v>
      </c>
      <c r="D274" s="69">
        <f t="shared" ref="D274" si="78">SUM(D263:D271)</f>
        <v>120925.78</v>
      </c>
      <c r="E274" s="69">
        <f t="shared" si="77"/>
        <v>132200</v>
      </c>
      <c r="F274" s="69">
        <f t="shared" si="77"/>
        <v>132200</v>
      </c>
      <c r="G274" s="69">
        <f t="shared" si="77"/>
        <v>90673.950000000012</v>
      </c>
      <c r="H274" s="69">
        <f t="shared" si="77"/>
        <v>181600</v>
      </c>
    </row>
    <row r="275" spans="1:8" ht="15" customHeight="1" x14ac:dyDescent="0.25">
      <c r="A275" s="20"/>
      <c r="C275" s="68"/>
      <c r="D275" s="68"/>
      <c r="E275" s="68"/>
      <c r="F275" s="68"/>
      <c r="G275" s="68"/>
      <c r="H275" s="99"/>
    </row>
    <row r="276" spans="1:8" ht="15.75" x14ac:dyDescent="0.25">
      <c r="A276" s="20" t="s">
        <v>165</v>
      </c>
      <c r="H276" s="99"/>
    </row>
    <row r="277" spans="1:8" x14ac:dyDescent="0.2">
      <c r="A277" s="16" t="s">
        <v>362</v>
      </c>
      <c r="B277" s="1" t="s">
        <v>363</v>
      </c>
      <c r="C277" s="66">
        <v>42220</v>
      </c>
      <c r="D277" s="66">
        <v>47485.62</v>
      </c>
      <c r="E277" s="80">
        <v>50400</v>
      </c>
      <c r="F277" s="80">
        <v>50400</v>
      </c>
      <c r="G277" s="80">
        <v>35113.43</v>
      </c>
      <c r="H277" s="100">
        <v>53000</v>
      </c>
    </row>
    <row r="278" spans="1:8" x14ac:dyDescent="0.2">
      <c r="A278" s="16" t="s">
        <v>2</v>
      </c>
      <c r="B278" s="1" t="s">
        <v>364</v>
      </c>
      <c r="C278" s="66">
        <v>0</v>
      </c>
      <c r="D278" s="66">
        <v>0</v>
      </c>
      <c r="E278" s="66"/>
      <c r="F278" s="66" t="s">
        <v>465</v>
      </c>
      <c r="G278" s="66"/>
      <c r="H278" s="99">
        <v>0</v>
      </c>
    </row>
    <row r="279" spans="1:8" x14ac:dyDescent="0.2">
      <c r="A279" s="4" t="s">
        <v>135</v>
      </c>
      <c r="B279" s="4" t="s">
        <v>60</v>
      </c>
      <c r="C279" s="6">
        <v>38115</v>
      </c>
      <c r="D279" s="6">
        <v>48298.97</v>
      </c>
      <c r="E279" s="6">
        <v>45000</v>
      </c>
      <c r="F279" s="54">
        <v>45000</v>
      </c>
      <c r="G279" s="6">
        <v>29539.85</v>
      </c>
      <c r="H279" s="99">
        <v>45000</v>
      </c>
    </row>
    <row r="280" spans="1:8" x14ac:dyDescent="0.2">
      <c r="A280" s="4" t="s">
        <v>365</v>
      </c>
      <c r="B280" s="4" t="s">
        <v>366</v>
      </c>
      <c r="C280" s="54">
        <v>3870</v>
      </c>
      <c r="D280" s="54">
        <v>3380.81</v>
      </c>
      <c r="E280" s="54">
        <v>6580</v>
      </c>
      <c r="F280" s="6">
        <v>6580</v>
      </c>
      <c r="G280" s="6">
        <v>1206.5</v>
      </c>
      <c r="H280" s="100">
        <v>6580</v>
      </c>
    </row>
    <row r="281" spans="1:8" ht="15.75" x14ac:dyDescent="0.25">
      <c r="A281" s="11" t="s">
        <v>133</v>
      </c>
      <c r="B281" s="4"/>
      <c r="C281" s="18">
        <f t="shared" ref="C281:H281" si="79">SUM(C277:C280)</f>
        <v>84205</v>
      </c>
      <c r="D281" s="18">
        <f t="shared" ref="D281" si="80">SUM(D277:D280)</f>
        <v>99165.4</v>
      </c>
      <c r="E281" s="18">
        <f t="shared" si="79"/>
        <v>101980</v>
      </c>
      <c r="F281" s="18">
        <f t="shared" si="79"/>
        <v>101980</v>
      </c>
      <c r="G281" s="18">
        <f t="shared" si="79"/>
        <v>65859.78</v>
      </c>
      <c r="H281" s="18">
        <f t="shared" si="79"/>
        <v>104580</v>
      </c>
    </row>
    <row r="282" spans="1:8" ht="15.75" x14ac:dyDescent="0.25">
      <c r="A282" s="11"/>
      <c r="B282" s="4"/>
      <c r="C282" s="18"/>
      <c r="D282" s="18"/>
      <c r="E282" s="18"/>
      <c r="F282" s="18"/>
      <c r="G282" s="18"/>
      <c r="H282" s="18"/>
    </row>
    <row r="283" spans="1:8" ht="15.75" x14ac:dyDescent="0.25">
      <c r="A283" s="11" t="s">
        <v>488</v>
      </c>
      <c r="B283" s="4"/>
      <c r="C283" s="18"/>
      <c r="D283" s="18"/>
      <c r="E283" s="18"/>
      <c r="F283" s="18"/>
      <c r="G283" s="18"/>
      <c r="H283" s="18"/>
    </row>
    <row r="284" spans="1:8" x14ac:dyDescent="0.2">
      <c r="A284" s="4" t="s">
        <v>516</v>
      </c>
      <c r="B284" s="4" t="s">
        <v>513</v>
      </c>
      <c r="C284" s="6">
        <v>1500</v>
      </c>
      <c r="D284" s="6">
        <v>1500</v>
      </c>
      <c r="E284" s="6">
        <v>1500</v>
      </c>
      <c r="F284" s="6">
        <v>1500</v>
      </c>
      <c r="G284" s="6">
        <v>1500</v>
      </c>
      <c r="H284" s="6">
        <v>1500</v>
      </c>
    </row>
    <row r="285" spans="1:8" ht="15.75" customHeight="1" x14ac:dyDescent="0.2">
      <c r="A285" s="4" t="s">
        <v>515</v>
      </c>
      <c r="B285" s="4" t="s">
        <v>514</v>
      </c>
      <c r="C285" s="6">
        <v>0</v>
      </c>
      <c r="D285" s="6">
        <v>5000</v>
      </c>
      <c r="E285" s="6">
        <v>1000</v>
      </c>
      <c r="F285" s="6">
        <v>1000</v>
      </c>
      <c r="G285" s="6">
        <v>1000</v>
      </c>
      <c r="H285" s="120">
        <v>0</v>
      </c>
    </row>
    <row r="286" spans="1:8" ht="15.75" customHeight="1" x14ac:dyDescent="0.25">
      <c r="A286" s="11" t="s">
        <v>133</v>
      </c>
      <c r="B286" s="4"/>
      <c r="C286" s="124">
        <f t="shared" ref="C286:H286" si="81">SUM(C284:C285)</f>
        <v>1500</v>
      </c>
      <c r="D286" s="124">
        <f t="shared" ref="D286" si="82">SUM(D284:D285)</f>
        <v>6500</v>
      </c>
      <c r="E286" s="124">
        <f t="shared" si="81"/>
        <v>2500</v>
      </c>
      <c r="F286" s="124">
        <f t="shared" si="81"/>
        <v>2500</v>
      </c>
      <c r="G286" s="124">
        <f t="shared" si="81"/>
        <v>2500</v>
      </c>
      <c r="H286" s="124">
        <f t="shared" si="81"/>
        <v>1500</v>
      </c>
    </row>
    <row r="287" spans="1:8" ht="15.75" customHeight="1" x14ac:dyDescent="0.25">
      <c r="A287" s="11"/>
      <c r="B287" s="4"/>
      <c r="C287" s="100"/>
      <c r="D287" s="100"/>
      <c r="E287" s="100"/>
      <c r="F287" s="100"/>
      <c r="G287" s="100"/>
      <c r="H287" s="100"/>
    </row>
    <row r="288" spans="1:8" ht="27.75" customHeight="1" x14ac:dyDescent="0.25">
      <c r="A288" s="11" t="s">
        <v>166</v>
      </c>
      <c r="B288" s="4"/>
      <c r="C288" s="6"/>
      <c r="D288" s="6"/>
      <c r="E288" s="6"/>
      <c r="F288" s="6"/>
      <c r="G288" s="6"/>
      <c r="H288" s="99"/>
    </row>
    <row r="289" spans="1:8" x14ac:dyDescent="0.2">
      <c r="A289" s="4" t="s">
        <v>135</v>
      </c>
      <c r="B289" s="4" t="s">
        <v>61</v>
      </c>
      <c r="C289" s="54">
        <v>300</v>
      </c>
      <c r="D289" s="54">
        <v>0</v>
      </c>
      <c r="E289" s="54">
        <v>300</v>
      </c>
      <c r="F289" s="54">
        <v>300</v>
      </c>
      <c r="G289" s="6">
        <v>0</v>
      </c>
      <c r="H289" s="100">
        <v>300</v>
      </c>
    </row>
    <row r="290" spans="1:8" ht="15.75" x14ac:dyDescent="0.25">
      <c r="A290" s="11" t="s">
        <v>133</v>
      </c>
      <c r="B290" s="4"/>
      <c r="C290" s="18">
        <f t="shared" ref="C290:H290" si="83">SUM(C289)</f>
        <v>300</v>
      </c>
      <c r="D290" s="18">
        <f t="shared" ref="D290" si="84">SUM(D289)</f>
        <v>0</v>
      </c>
      <c r="E290" s="18">
        <f t="shared" si="83"/>
        <v>300</v>
      </c>
      <c r="F290" s="18">
        <f t="shared" si="83"/>
        <v>300</v>
      </c>
      <c r="G290" s="18">
        <f t="shared" si="83"/>
        <v>0</v>
      </c>
      <c r="H290" s="18">
        <f t="shared" si="83"/>
        <v>300</v>
      </c>
    </row>
    <row r="291" spans="1:8" ht="15.75" x14ac:dyDescent="0.25">
      <c r="A291" s="11"/>
      <c r="B291" s="4"/>
      <c r="C291" s="18"/>
      <c r="D291" s="18"/>
      <c r="E291" s="18"/>
      <c r="F291" s="18"/>
      <c r="G291" s="18"/>
      <c r="H291" s="99"/>
    </row>
    <row r="292" spans="1:8" ht="15.75" x14ac:dyDescent="0.25">
      <c r="A292" s="11" t="s">
        <v>368</v>
      </c>
      <c r="B292" s="4"/>
      <c r="C292" s="18"/>
      <c r="D292" s="18"/>
      <c r="E292" s="18"/>
      <c r="F292" s="18"/>
      <c r="G292" s="18"/>
      <c r="H292" s="99"/>
    </row>
    <row r="293" spans="1:8" x14ac:dyDescent="0.2">
      <c r="A293" s="1" t="s">
        <v>367</v>
      </c>
      <c r="B293" s="1" t="s">
        <v>369</v>
      </c>
      <c r="C293" s="66">
        <v>0</v>
      </c>
      <c r="D293" s="66">
        <v>0</v>
      </c>
      <c r="E293" s="66"/>
      <c r="F293" s="66">
        <v>0</v>
      </c>
      <c r="G293" s="66">
        <v>0</v>
      </c>
      <c r="H293" s="99"/>
    </row>
    <row r="294" spans="1:8" x14ac:dyDescent="0.2">
      <c r="A294" s="1" t="s">
        <v>370</v>
      </c>
      <c r="B294" s="1" t="s">
        <v>371</v>
      </c>
      <c r="C294" s="66">
        <v>2500</v>
      </c>
      <c r="D294" s="66">
        <v>2500</v>
      </c>
      <c r="E294" s="66">
        <v>2500</v>
      </c>
      <c r="F294" s="66">
        <v>2500</v>
      </c>
      <c r="G294" s="66">
        <v>2500</v>
      </c>
      <c r="H294" s="100">
        <v>2500</v>
      </c>
    </row>
    <row r="295" spans="1:8" x14ac:dyDescent="0.2">
      <c r="A295" s="1" t="s">
        <v>372</v>
      </c>
      <c r="B295" s="1" t="s">
        <v>373</v>
      </c>
      <c r="C295" s="66">
        <v>0</v>
      </c>
      <c r="D295" s="66">
        <v>0</v>
      </c>
      <c r="E295" s="66"/>
      <c r="F295" s="66">
        <v>0</v>
      </c>
      <c r="G295" s="66">
        <v>0</v>
      </c>
      <c r="H295" s="99"/>
    </row>
    <row r="296" spans="1:8" ht="16.5" customHeight="1" x14ac:dyDescent="0.25">
      <c r="A296" s="13" t="s">
        <v>374</v>
      </c>
      <c r="C296" s="67">
        <f t="shared" ref="C296:H296" si="85">SUM(C293:C295)</f>
        <v>2500</v>
      </c>
      <c r="D296" s="67">
        <f t="shared" ref="D296" si="86">SUM(D293:D295)</f>
        <v>2500</v>
      </c>
      <c r="E296" s="67">
        <f t="shared" si="85"/>
        <v>2500</v>
      </c>
      <c r="F296" s="67">
        <f t="shared" si="85"/>
        <v>2500</v>
      </c>
      <c r="G296" s="67">
        <f t="shared" si="85"/>
        <v>2500</v>
      </c>
      <c r="H296" s="67">
        <f t="shared" si="85"/>
        <v>2500</v>
      </c>
    </row>
    <row r="297" spans="1:8" customFormat="1" ht="36" customHeight="1" x14ac:dyDescent="0.25">
      <c r="A297" s="25" t="s">
        <v>167</v>
      </c>
      <c r="B297" s="1"/>
      <c r="C297" s="21">
        <f t="shared" ref="C297:H297" si="87">SUM(C253,C260,C274,C281,C286,C290,C296)</f>
        <v>187404</v>
      </c>
      <c r="D297" s="21">
        <f t="shared" si="87"/>
        <v>232932.56</v>
      </c>
      <c r="E297" s="21">
        <f t="shared" si="87"/>
        <v>247280</v>
      </c>
      <c r="F297" s="21">
        <f t="shared" si="87"/>
        <v>247280</v>
      </c>
      <c r="G297" s="21">
        <f t="shared" si="87"/>
        <v>163006.94</v>
      </c>
      <c r="H297" s="21">
        <f t="shared" si="87"/>
        <v>298280</v>
      </c>
    </row>
    <row r="298" spans="1:8" ht="14.25" customHeight="1" x14ac:dyDescent="0.25">
      <c r="A298" s="20"/>
      <c r="C298" s="21"/>
      <c r="D298" s="21"/>
      <c r="E298" s="21"/>
      <c r="F298" s="21"/>
      <c r="G298" s="21"/>
      <c r="H298" s="99"/>
    </row>
    <row r="299" spans="1:8" ht="14.25" customHeight="1" x14ac:dyDescent="0.25">
      <c r="A299" s="20"/>
      <c r="C299" s="21"/>
      <c r="D299" s="21"/>
      <c r="E299" s="21"/>
      <c r="F299" s="21"/>
      <c r="G299" s="21"/>
      <c r="H299" s="99"/>
    </row>
    <row r="300" spans="1:8" ht="14.25" customHeight="1" x14ac:dyDescent="0.25">
      <c r="A300" s="20"/>
      <c r="C300" s="21"/>
      <c r="D300" s="21"/>
      <c r="E300" s="21"/>
      <c r="F300" s="21"/>
      <c r="G300" s="21"/>
      <c r="H300" s="99"/>
    </row>
    <row r="301" spans="1:8" ht="19.5" customHeight="1" x14ac:dyDescent="0.25">
      <c r="A301" s="20" t="s">
        <v>168</v>
      </c>
      <c r="C301" s="21"/>
      <c r="D301" s="21"/>
      <c r="E301" s="21"/>
      <c r="F301" s="21"/>
      <c r="G301" s="21"/>
      <c r="H301" s="99"/>
    </row>
    <row r="302" spans="1:8" x14ac:dyDescent="0.2">
      <c r="A302" s="4" t="s">
        <v>62</v>
      </c>
      <c r="B302" s="4" t="s">
        <v>63</v>
      </c>
      <c r="C302" s="6">
        <v>34239</v>
      </c>
      <c r="D302" s="6">
        <v>35581.5</v>
      </c>
      <c r="E302" s="54">
        <v>38000</v>
      </c>
      <c r="F302" s="6">
        <v>38000</v>
      </c>
      <c r="G302" s="54">
        <v>0</v>
      </c>
      <c r="H302" s="120">
        <v>44000</v>
      </c>
    </row>
    <row r="303" spans="1:8" customFormat="1" ht="15" x14ac:dyDescent="0.25">
      <c r="A303" s="4" t="s">
        <v>64</v>
      </c>
      <c r="B303" s="4" t="s">
        <v>65</v>
      </c>
      <c r="C303" s="6">
        <v>51106</v>
      </c>
      <c r="D303" s="6">
        <v>56127.34</v>
      </c>
      <c r="E303" s="54">
        <v>57000</v>
      </c>
      <c r="F303" s="6">
        <v>57000</v>
      </c>
      <c r="G303" s="54">
        <v>45457.58</v>
      </c>
      <c r="H303" s="122">
        <v>60000</v>
      </c>
    </row>
    <row r="304" spans="1:8" customFormat="1" ht="15" x14ac:dyDescent="0.25">
      <c r="A304" s="4" t="s">
        <v>66</v>
      </c>
      <c r="B304" s="4" t="s">
        <v>67</v>
      </c>
      <c r="C304" s="6">
        <v>5320</v>
      </c>
      <c r="D304" s="6">
        <v>4350</v>
      </c>
      <c r="E304" s="54">
        <v>4450</v>
      </c>
      <c r="F304" s="6">
        <v>4450</v>
      </c>
      <c r="G304" s="54">
        <v>4450</v>
      </c>
      <c r="H304" s="110">
        <v>4450</v>
      </c>
    </row>
    <row r="305" spans="1:8" customFormat="1" ht="15" x14ac:dyDescent="0.25">
      <c r="A305" s="4" t="s">
        <v>486</v>
      </c>
      <c r="B305" s="4" t="s">
        <v>487</v>
      </c>
      <c r="C305" s="6">
        <v>1330</v>
      </c>
      <c r="D305" s="6">
        <v>1330</v>
      </c>
      <c r="E305" s="54">
        <v>1330</v>
      </c>
      <c r="F305" s="6">
        <v>1330</v>
      </c>
      <c r="G305" s="54">
        <v>1330</v>
      </c>
      <c r="H305" s="107">
        <v>1330</v>
      </c>
    </row>
    <row r="306" spans="1:8" customFormat="1" ht="12.75" customHeight="1" x14ac:dyDescent="0.25">
      <c r="A306" s="4" t="s">
        <v>68</v>
      </c>
      <c r="B306" s="4" t="s">
        <v>69</v>
      </c>
      <c r="C306" s="6">
        <v>0</v>
      </c>
      <c r="D306" s="6">
        <v>0</v>
      </c>
      <c r="E306" s="54">
        <v>2000</v>
      </c>
      <c r="F306" s="6">
        <v>2000</v>
      </c>
      <c r="G306" s="6">
        <v>0</v>
      </c>
      <c r="H306" s="110">
        <v>2000</v>
      </c>
    </row>
    <row r="307" spans="1:8" hidden="1" x14ac:dyDescent="0.2">
      <c r="A307" s="4" t="s">
        <v>70</v>
      </c>
      <c r="B307" s="4" t="s">
        <v>71</v>
      </c>
      <c r="C307" s="6">
        <v>500</v>
      </c>
      <c r="D307" s="6"/>
      <c r="E307" s="54"/>
      <c r="F307" s="6">
        <v>0</v>
      </c>
      <c r="G307" s="6"/>
      <c r="H307" s="99"/>
    </row>
    <row r="308" spans="1:8" x14ac:dyDescent="0.2">
      <c r="A308" s="4" t="s">
        <v>375</v>
      </c>
      <c r="B308" s="4" t="s">
        <v>376</v>
      </c>
      <c r="C308" s="54">
        <v>3411</v>
      </c>
      <c r="D308" s="54">
        <v>7548.28</v>
      </c>
      <c r="E308" s="54">
        <v>11000</v>
      </c>
      <c r="F308" s="6">
        <v>11000</v>
      </c>
      <c r="G308" s="6">
        <v>5017.2</v>
      </c>
      <c r="H308" s="100">
        <v>11000</v>
      </c>
    </row>
    <row r="309" spans="1:8" x14ac:dyDescent="0.2">
      <c r="A309" s="4" t="s">
        <v>70</v>
      </c>
      <c r="B309" s="4" t="s">
        <v>71</v>
      </c>
      <c r="C309" s="6">
        <v>283</v>
      </c>
      <c r="D309" s="6">
        <v>277.10000000000002</v>
      </c>
      <c r="E309" s="54">
        <v>300</v>
      </c>
      <c r="F309" s="6">
        <v>300</v>
      </c>
      <c r="G309" s="6">
        <v>300</v>
      </c>
      <c r="H309" s="99">
        <v>300</v>
      </c>
    </row>
    <row r="310" spans="1:8" ht="14.25" customHeight="1" x14ac:dyDescent="0.2">
      <c r="A310" s="4" t="s">
        <v>72</v>
      </c>
      <c r="B310" s="4" t="s">
        <v>73</v>
      </c>
      <c r="C310" s="6">
        <v>114931</v>
      </c>
      <c r="D310" s="6">
        <v>133908.62</v>
      </c>
      <c r="E310" s="6">
        <v>165000</v>
      </c>
      <c r="F310" s="54">
        <v>165000</v>
      </c>
      <c r="G310" s="54">
        <v>94060.81</v>
      </c>
      <c r="H310" s="100">
        <v>165000</v>
      </c>
    </row>
    <row r="311" spans="1:8" ht="14.25" customHeight="1" x14ac:dyDescent="0.2">
      <c r="A311" s="4" t="s">
        <v>377</v>
      </c>
      <c r="B311" s="4" t="s">
        <v>378</v>
      </c>
      <c r="C311" s="6">
        <v>22105</v>
      </c>
      <c r="D311" s="6">
        <v>22067.33</v>
      </c>
      <c r="E311" s="6">
        <v>26000</v>
      </c>
      <c r="F311" s="54">
        <v>26000</v>
      </c>
      <c r="G311" s="54">
        <v>9926.31</v>
      </c>
      <c r="H311" s="100">
        <v>26000</v>
      </c>
    </row>
    <row r="312" spans="1:8" ht="15.75" x14ac:dyDescent="0.25">
      <c r="A312" s="11" t="s">
        <v>133</v>
      </c>
      <c r="B312" s="4"/>
      <c r="C312" s="18">
        <f t="shared" ref="C312:H312" si="88">SUM(C302:C311)</f>
        <v>233225</v>
      </c>
      <c r="D312" s="18">
        <f t="shared" si="88"/>
        <v>261190.16999999998</v>
      </c>
      <c r="E312" s="18">
        <f t="shared" si="88"/>
        <v>305080</v>
      </c>
      <c r="F312" s="18">
        <f t="shared" si="88"/>
        <v>305080</v>
      </c>
      <c r="G312" s="18">
        <f t="shared" si="88"/>
        <v>160541.9</v>
      </c>
      <c r="H312" s="18">
        <f t="shared" si="88"/>
        <v>314080</v>
      </c>
    </row>
    <row r="313" spans="1:8" ht="15.75" x14ac:dyDescent="0.25">
      <c r="A313" s="11"/>
      <c r="B313" s="4"/>
      <c r="C313" s="18"/>
      <c r="D313" s="18"/>
      <c r="E313" s="18"/>
      <c r="F313" s="18"/>
      <c r="G313" s="18"/>
      <c r="H313" s="99"/>
    </row>
    <row r="314" spans="1:8" ht="31.5" x14ac:dyDescent="0.25">
      <c r="A314" s="26" t="s">
        <v>169</v>
      </c>
      <c r="B314" s="4"/>
      <c r="C314" s="18">
        <f t="shared" ref="C314:F314" si="89">SUM(C312)</f>
        <v>233225</v>
      </c>
      <c r="D314" s="18">
        <f t="shared" si="89"/>
        <v>261190.16999999998</v>
      </c>
      <c r="E314" s="18">
        <f t="shared" si="89"/>
        <v>305080</v>
      </c>
      <c r="F314" s="18">
        <f t="shared" si="89"/>
        <v>305080</v>
      </c>
      <c r="G314" s="18">
        <f>SUM(G312)</f>
        <v>160541.9</v>
      </c>
      <c r="H314" s="18">
        <f>SUM(H312)</f>
        <v>314080</v>
      </c>
    </row>
    <row r="315" spans="1:8" ht="15.75" x14ac:dyDescent="0.25">
      <c r="A315" s="26"/>
      <c r="B315" s="4"/>
      <c r="C315" s="18"/>
      <c r="D315" s="18"/>
      <c r="E315" s="18"/>
      <c r="F315" s="18"/>
      <c r="G315" s="18"/>
      <c r="H315" s="18"/>
    </row>
    <row r="316" spans="1:8" ht="15.75" x14ac:dyDescent="0.25">
      <c r="A316" s="17" t="s">
        <v>553</v>
      </c>
      <c r="B316" s="4"/>
      <c r="C316" s="18"/>
      <c r="D316" s="18"/>
      <c r="E316" s="18"/>
      <c r="F316" s="18"/>
      <c r="G316" s="18"/>
      <c r="H316" s="18"/>
    </row>
    <row r="317" spans="1:8" x14ac:dyDescent="0.2">
      <c r="A317" s="1" t="s">
        <v>555</v>
      </c>
      <c r="B317" s="1" t="s">
        <v>556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99">
        <v>0</v>
      </c>
    </row>
    <row r="318" spans="1:8" x14ac:dyDescent="0.2">
      <c r="A318" s="1" t="s">
        <v>557</v>
      </c>
      <c r="B318" s="1" t="s">
        <v>558</v>
      </c>
      <c r="C318" s="1">
        <v>0</v>
      </c>
      <c r="D318" s="1">
        <v>0</v>
      </c>
      <c r="E318" s="1">
        <v>50000</v>
      </c>
      <c r="F318" s="1">
        <v>50000</v>
      </c>
      <c r="G318" s="1">
        <v>0</v>
      </c>
      <c r="H318" s="120">
        <v>50000</v>
      </c>
    </row>
    <row r="319" spans="1:8" ht="15.75" x14ac:dyDescent="0.25">
      <c r="A319" s="13" t="s">
        <v>559</v>
      </c>
      <c r="C319" s="114">
        <f t="shared" ref="C319:H319" si="90">SUM(C317:C318)</f>
        <v>0</v>
      </c>
      <c r="D319" s="114">
        <f t="shared" ref="D319:F319" si="91">SUM(D317:D318)</f>
        <v>0</v>
      </c>
      <c r="E319" s="114">
        <f t="shared" si="91"/>
        <v>50000</v>
      </c>
      <c r="F319" s="114">
        <f t="shared" si="91"/>
        <v>50000</v>
      </c>
      <c r="G319" s="114">
        <f t="shared" si="90"/>
        <v>0</v>
      </c>
      <c r="H319" s="116">
        <f t="shared" si="90"/>
        <v>50000</v>
      </c>
    </row>
    <row r="321" spans="1:8" ht="15.75" x14ac:dyDescent="0.25">
      <c r="A321" s="17"/>
      <c r="B321" s="4"/>
      <c r="C321" s="18"/>
      <c r="D321" s="18"/>
      <c r="E321" s="18"/>
      <c r="F321" s="18"/>
      <c r="G321" s="18"/>
      <c r="H321" s="18"/>
    </row>
    <row r="322" spans="1:8" ht="15.75" x14ac:dyDescent="0.25">
      <c r="A322" s="17" t="s">
        <v>517</v>
      </c>
      <c r="B322" s="4"/>
      <c r="C322" s="18"/>
      <c r="D322" s="18"/>
      <c r="E322" s="18"/>
      <c r="F322" s="18"/>
      <c r="G322" s="18"/>
      <c r="H322" s="99"/>
    </row>
    <row r="323" spans="1:8" x14ac:dyDescent="0.2">
      <c r="A323" s="3" t="s">
        <v>518</v>
      </c>
      <c r="B323" s="4" t="s">
        <v>519</v>
      </c>
      <c r="C323" s="6">
        <v>10000</v>
      </c>
      <c r="D323" s="6">
        <v>10076.799999999999</v>
      </c>
      <c r="E323" s="6">
        <v>10100</v>
      </c>
      <c r="F323" s="6">
        <v>10100</v>
      </c>
      <c r="G323" s="6">
        <v>10076.799999999999</v>
      </c>
      <c r="H323" s="99">
        <v>10100</v>
      </c>
    </row>
    <row r="324" spans="1:8" x14ac:dyDescent="0.2">
      <c r="A324" s="3" t="s">
        <v>520</v>
      </c>
      <c r="B324" s="4" t="s">
        <v>521</v>
      </c>
      <c r="C324" s="6">
        <v>17100</v>
      </c>
      <c r="D324" s="6">
        <v>17073.14</v>
      </c>
      <c r="E324" s="6">
        <v>17100</v>
      </c>
      <c r="F324" s="6">
        <v>17100</v>
      </c>
      <c r="G324" s="54">
        <v>0</v>
      </c>
      <c r="H324" s="99">
        <v>17100</v>
      </c>
    </row>
    <row r="325" spans="1:8" ht="15.75" x14ac:dyDescent="0.25">
      <c r="A325" s="17" t="s">
        <v>522</v>
      </c>
      <c r="B325" s="4"/>
      <c r="C325" s="18">
        <f t="shared" ref="C325:H325" si="92">SUM(C323:C324)</f>
        <v>27100</v>
      </c>
      <c r="D325" s="18">
        <f t="shared" ref="D325" si="93">SUM(D323:D324)</f>
        <v>27149.94</v>
      </c>
      <c r="E325" s="18">
        <f t="shared" si="92"/>
        <v>27200</v>
      </c>
      <c r="F325" s="18">
        <f t="shared" si="92"/>
        <v>27200</v>
      </c>
      <c r="G325" s="18">
        <f t="shared" si="92"/>
        <v>10076.799999999999</v>
      </c>
      <c r="H325" s="18">
        <f t="shared" si="92"/>
        <v>27200</v>
      </c>
    </row>
    <row r="326" spans="1:8" ht="15.75" x14ac:dyDescent="0.25">
      <c r="A326" s="17"/>
      <c r="B326" s="4"/>
      <c r="C326" s="18"/>
      <c r="D326" s="18"/>
      <c r="E326" s="18"/>
      <c r="F326" s="18"/>
      <c r="G326" s="18"/>
      <c r="H326" s="18"/>
    </row>
    <row r="327" spans="1:8" ht="15.75" x14ac:dyDescent="0.25">
      <c r="A327" s="17" t="s">
        <v>554</v>
      </c>
      <c r="B327" s="4"/>
      <c r="C327" s="18"/>
      <c r="D327" s="18"/>
      <c r="E327" s="18"/>
      <c r="F327" s="18"/>
      <c r="G327" s="18"/>
      <c r="H327" s="18"/>
    </row>
    <row r="328" spans="1:8" s="32" customFormat="1" ht="17.25" customHeight="1" x14ac:dyDescent="0.3">
      <c r="A328" s="22" t="s">
        <v>417</v>
      </c>
      <c r="B328" s="22" t="s">
        <v>170</v>
      </c>
      <c r="C328" s="23">
        <v>0</v>
      </c>
      <c r="D328" s="23">
        <v>0</v>
      </c>
      <c r="E328" s="23">
        <v>0</v>
      </c>
      <c r="F328" s="23">
        <v>0</v>
      </c>
      <c r="G328" s="23">
        <v>0</v>
      </c>
      <c r="H328" s="99">
        <v>0</v>
      </c>
    </row>
    <row r="329" spans="1:8" s="32" customFormat="1" ht="15" customHeight="1" x14ac:dyDescent="0.3">
      <c r="A329" s="1" t="s">
        <v>171</v>
      </c>
      <c r="B329" s="1" t="s">
        <v>172</v>
      </c>
      <c r="C329" s="23">
        <v>0</v>
      </c>
      <c r="D329" s="23">
        <v>20000</v>
      </c>
      <c r="E329" s="23">
        <v>0</v>
      </c>
      <c r="F329" s="23">
        <v>0</v>
      </c>
      <c r="G329" s="55">
        <v>0</v>
      </c>
      <c r="H329" s="120">
        <v>20000</v>
      </c>
    </row>
    <row r="330" spans="1:8" s="32" customFormat="1" ht="17.25" customHeight="1" x14ac:dyDescent="0.3">
      <c r="A330" s="1" t="s">
        <v>418</v>
      </c>
      <c r="B330" s="1" t="s">
        <v>419</v>
      </c>
      <c r="C330" s="55">
        <v>0</v>
      </c>
      <c r="D330" s="55">
        <v>0</v>
      </c>
      <c r="E330" s="55">
        <v>0</v>
      </c>
      <c r="F330" s="23">
        <v>0</v>
      </c>
      <c r="G330" s="55">
        <v>0</v>
      </c>
      <c r="H330" s="120">
        <v>0</v>
      </c>
    </row>
    <row r="331" spans="1:8" s="32" customFormat="1" ht="15.75" customHeight="1" x14ac:dyDescent="0.3">
      <c r="A331" s="1" t="s">
        <v>420</v>
      </c>
      <c r="B331" s="1" t="s">
        <v>421</v>
      </c>
      <c r="C331" s="55">
        <v>0</v>
      </c>
      <c r="D331" s="55">
        <v>20000</v>
      </c>
      <c r="E331" s="23">
        <v>20000</v>
      </c>
      <c r="F331" s="23">
        <v>20000</v>
      </c>
      <c r="G331" s="55">
        <v>0</v>
      </c>
      <c r="H331" s="120">
        <v>20000</v>
      </c>
    </row>
    <row r="332" spans="1:8" s="32" customFormat="1" ht="15.75" customHeight="1" x14ac:dyDescent="0.3">
      <c r="A332" s="1" t="s">
        <v>575</v>
      </c>
      <c r="B332" s="1" t="s">
        <v>576</v>
      </c>
      <c r="C332" s="55">
        <v>0</v>
      </c>
      <c r="D332" s="55">
        <v>0</v>
      </c>
      <c r="E332" s="23">
        <v>0</v>
      </c>
      <c r="F332" s="23">
        <v>0</v>
      </c>
      <c r="G332" s="55">
        <v>0</v>
      </c>
      <c r="H332" s="120">
        <v>35000</v>
      </c>
    </row>
    <row r="333" spans="1:8" s="32" customFormat="1" ht="15.75" customHeight="1" x14ac:dyDescent="0.3">
      <c r="A333" s="1" t="s">
        <v>577</v>
      </c>
      <c r="B333" s="1" t="s">
        <v>578</v>
      </c>
      <c r="C333" s="55">
        <v>0</v>
      </c>
      <c r="D333" s="55">
        <v>0</v>
      </c>
      <c r="E333" s="23">
        <v>0</v>
      </c>
      <c r="F333" s="23">
        <v>0</v>
      </c>
      <c r="G333" s="55">
        <v>0</v>
      </c>
      <c r="H333" s="120">
        <v>10000</v>
      </c>
    </row>
    <row r="334" spans="1:8" s="32" customFormat="1" ht="15" customHeight="1" x14ac:dyDescent="0.3">
      <c r="A334" s="1" t="s">
        <v>422</v>
      </c>
      <c r="B334" s="1" t="s">
        <v>423</v>
      </c>
      <c r="C334" s="23">
        <v>0</v>
      </c>
      <c r="D334" s="23">
        <v>0</v>
      </c>
      <c r="E334" s="23">
        <v>0</v>
      </c>
      <c r="F334" s="23">
        <v>0</v>
      </c>
      <c r="G334" s="55">
        <v>0</v>
      </c>
      <c r="H334" s="99">
        <v>0</v>
      </c>
    </row>
    <row r="335" spans="1:8" ht="15.75" x14ac:dyDescent="0.25">
      <c r="A335" s="13" t="s">
        <v>173</v>
      </c>
      <c r="C335" s="24">
        <f t="shared" ref="C335:H335" si="94">SUM(C328:C334)</f>
        <v>0</v>
      </c>
      <c r="D335" s="24">
        <f t="shared" ref="D335" si="95">SUM(D328:D334)</f>
        <v>40000</v>
      </c>
      <c r="E335" s="24">
        <f t="shared" si="94"/>
        <v>20000</v>
      </c>
      <c r="F335" s="24">
        <f t="shared" si="94"/>
        <v>20000</v>
      </c>
      <c r="G335" s="63">
        <f t="shared" si="94"/>
        <v>0</v>
      </c>
      <c r="H335" s="63">
        <f t="shared" si="94"/>
        <v>85000</v>
      </c>
    </row>
    <row r="336" spans="1:8" x14ac:dyDescent="0.2">
      <c r="G336" s="57"/>
      <c r="H336" s="99"/>
    </row>
    <row r="337" spans="1:8" ht="18.75" x14ac:dyDescent="0.3">
      <c r="A337" s="14" t="s">
        <v>74</v>
      </c>
      <c r="B337" s="4" t="s">
        <v>75</v>
      </c>
      <c r="C337" s="62">
        <f t="shared" ref="C337:H337" si="96">SUM(C314,C297,C245,C198,C181,C157,C100,C319,C335,C325,)</f>
        <v>1800431.5799999998</v>
      </c>
      <c r="D337" s="62">
        <f t="shared" si="96"/>
        <v>1602058.3499999999</v>
      </c>
      <c r="E337" s="62">
        <f t="shared" si="96"/>
        <v>1786300</v>
      </c>
      <c r="F337" s="62">
        <f t="shared" si="96"/>
        <v>1819461.25</v>
      </c>
      <c r="G337" s="62">
        <f t="shared" si="96"/>
        <v>1035553.51</v>
      </c>
      <c r="H337" s="62">
        <f t="shared" si="96"/>
        <v>1896124</v>
      </c>
    </row>
    <row r="338" spans="1:8" ht="15" x14ac:dyDescent="0.25">
      <c r="A338" s="7"/>
      <c r="B338" s="7"/>
      <c r="C338" s="8"/>
      <c r="D338" s="8"/>
      <c r="E338" s="8"/>
      <c r="F338" s="8"/>
      <c r="G338" s="8"/>
      <c r="H338" s="99"/>
    </row>
    <row r="339" spans="1:8" x14ac:dyDescent="0.2">
      <c r="A339" s="9" t="s">
        <v>75</v>
      </c>
      <c r="H339" s="99"/>
    </row>
    <row r="340" spans="1:8" ht="37.5" x14ac:dyDescent="0.3">
      <c r="A340" s="30" t="s">
        <v>174</v>
      </c>
      <c r="H340" s="99"/>
    </row>
    <row r="341" spans="1:8" ht="18.75" x14ac:dyDescent="0.3">
      <c r="A341" s="30"/>
      <c r="H341" s="99"/>
    </row>
    <row r="342" spans="1:8" ht="15.75" x14ac:dyDescent="0.25">
      <c r="A342" s="26" t="s">
        <v>175</v>
      </c>
      <c r="H342" s="99"/>
    </row>
    <row r="343" spans="1:8" x14ac:dyDescent="0.2">
      <c r="A343" s="4" t="s">
        <v>175</v>
      </c>
      <c r="B343" s="4" t="s">
        <v>424</v>
      </c>
      <c r="C343" s="6">
        <v>161840</v>
      </c>
      <c r="D343" s="6">
        <v>162763.26</v>
      </c>
      <c r="E343" s="6">
        <v>177805</v>
      </c>
      <c r="F343" s="6">
        <v>177805</v>
      </c>
      <c r="G343" s="54">
        <v>177887.87</v>
      </c>
      <c r="H343" s="55">
        <v>0</v>
      </c>
    </row>
    <row r="344" spans="1:8" x14ac:dyDescent="0.2">
      <c r="A344" s="4" t="s">
        <v>176</v>
      </c>
      <c r="B344" s="4" t="s">
        <v>76</v>
      </c>
      <c r="C344" s="6">
        <v>6032</v>
      </c>
      <c r="D344" s="6">
        <v>4745</v>
      </c>
      <c r="E344" s="6">
        <v>5000</v>
      </c>
      <c r="F344" s="6">
        <v>5000</v>
      </c>
      <c r="G344" s="6">
        <v>5204.83</v>
      </c>
      <c r="H344" s="55">
        <v>5000</v>
      </c>
    </row>
    <row r="345" spans="1:8" ht="18.75" x14ac:dyDescent="0.3">
      <c r="A345" s="11" t="s">
        <v>177</v>
      </c>
      <c r="B345" s="29"/>
      <c r="C345" s="41">
        <f t="shared" ref="C345:H345" si="97">SUM(C343:C344)</f>
        <v>167872</v>
      </c>
      <c r="D345" s="41">
        <f t="shared" ref="D345" si="98">SUM(D343:D344)</f>
        <v>167508.26</v>
      </c>
      <c r="E345" s="41">
        <f t="shared" si="97"/>
        <v>182805</v>
      </c>
      <c r="F345" s="41">
        <f t="shared" si="97"/>
        <v>182805</v>
      </c>
      <c r="G345" s="41">
        <f t="shared" si="97"/>
        <v>183092.69999999998</v>
      </c>
      <c r="H345" s="118">
        <f t="shared" si="97"/>
        <v>5000</v>
      </c>
    </row>
    <row r="346" spans="1:8" ht="18.75" x14ac:dyDescent="0.3">
      <c r="A346" s="29"/>
      <c r="B346" s="29"/>
      <c r="C346" s="35"/>
      <c r="D346" s="35"/>
      <c r="E346" s="35"/>
      <c r="F346" s="35"/>
      <c r="G346" s="35"/>
      <c r="H346" s="23"/>
    </row>
    <row r="347" spans="1:8" ht="18.75" x14ac:dyDescent="0.3">
      <c r="A347" s="29"/>
      <c r="B347" s="29"/>
      <c r="C347" s="35"/>
      <c r="D347" s="35"/>
      <c r="E347" s="35"/>
      <c r="F347" s="35"/>
      <c r="G347" s="35"/>
      <c r="H347" s="23"/>
    </row>
    <row r="348" spans="1:8" ht="18.75" x14ac:dyDescent="0.3">
      <c r="A348" s="11" t="s">
        <v>178</v>
      </c>
      <c r="B348" s="29"/>
      <c r="C348" s="35"/>
      <c r="D348" s="35"/>
      <c r="E348" s="35"/>
      <c r="F348" s="35"/>
      <c r="G348" s="35"/>
      <c r="H348" s="23"/>
    </row>
    <row r="349" spans="1:8" ht="14.25" customHeight="1" x14ac:dyDescent="0.2">
      <c r="A349" s="4" t="s">
        <v>524</v>
      </c>
      <c r="B349" s="4" t="s">
        <v>525</v>
      </c>
      <c r="C349" s="34">
        <v>502.38</v>
      </c>
      <c r="D349" s="34">
        <v>383.57</v>
      </c>
      <c r="E349" s="34">
        <v>2000</v>
      </c>
      <c r="F349" s="34">
        <v>2000</v>
      </c>
      <c r="G349" s="34">
        <v>1092.6500000000001</v>
      </c>
      <c r="H349" s="55">
        <v>0</v>
      </c>
    </row>
    <row r="350" spans="1:8" x14ac:dyDescent="0.2">
      <c r="A350" s="4" t="s">
        <v>523</v>
      </c>
      <c r="B350" s="4" t="s">
        <v>78</v>
      </c>
      <c r="C350" s="34">
        <v>836905</v>
      </c>
      <c r="D350" s="34">
        <v>861722.66</v>
      </c>
      <c r="E350" s="34">
        <v>725000</v>
      </c>
      <c r="F350" s="34">
        <v>725000</v>
      </c>
      <c r="G350" s="56">
        <v>622212.31999999995</v>
      </c>
      <c r="H350" s="123">
        <v>750000</v>
      </c>
    </row>
    <row r="351" spans="1:8" x14ac:dyDescent="0.2">
      <c r="A351" s="4" t="s">
        <v>379</v>
      </c>
      <c r="B351" s="4" t="s">
        <v>380</v>
      </c>
      <c r="C351" s="34">
        <v>29538</v>
      </c>
      <c r="D351" s="34">
        <v>29466.23</v>
      </c>
      <c r="E351" s="34">
        <v>29500</v>
      </c>
      <c r="F351" s="34">
        <v>29500</v>
      </c>
      <c r="G351" s="56">
        <v>29571.38</v>
      </c>
      <c r="H351" s="55">
        <v>29500</v>
      </c>
    </row>
    <row r="352" spans="1:8" ht="15.75" x14ac:dyDescent="0.25">
      <c r="A352" s="11" t="s">
        <v>184</v>
      </c>
      <c r="B352" s="4"/>
      <c r="C352" s="41">
        <f t="shared" ref="C352:H352" si="99">SUM(C349,C350,C351)</f>
        <v>866945.38</v>
      </c>
      <c r="D352" s="41">
        <f t="shared" si="99"/>
        <v>891572.46</v>
      </c>
      <c r="E352" s="41">
        <f t="shared" si="99"/>
        <v>756500</v>
      </c>
      <c r="F352" s="41">
        <f t="shared" si="99"/>
        <v>756500</v>
      </c>
      <c r="G352" s="41">
        <f t="shared" si="99"/>
        <v>652876.35</v>
      </c>
      <c r="H352" s="41">
        <f t="shared" si="99"/>
        <v>779500</v>
      </c>
    </row>
    <row r="353" spans="1:8" x14ac:dyDescent="0.2">
      <c r="A353" s="4"/>
      <c r="B353" s="4"/>
      <c r="C353" s="34"/>
      <c r="D353" s="34"/>
      <c r="E353" s="34"/>
      <c r="F353" s="34"/>
      <c r="G353" s="34"/>
      <c r="H353" s="99"/>
    </row>
    <row r="354" spans="1:8" ht="15.75" x14ac:dyDescent="0.25">
      <c r="A354" s="11" t="s">
        <v>179</v>
      </c>
      <c r="B354" s="4"/>
      <c r="C354" s="34"/>
      <c r="D354" s="34"/>
      <c r="E354" s="34"/>
      <c r="F354" s="34"/>
      <c r="G354" s="34"/>
      <c r="H354" s="99"/>
    </row>
    <row r="355" spans="1:8" x14ac:dyDescent="0.2">
      <c r="A355" s="4" t="s">
        <v>425</v>
      </c>
      <c r="B355" s="4" t="s">
        <v>79</v>
      </c>
      <c r="C355" s="51">
        <v>1971</v>
      </c>
      <c r="D355" s="51">
        <v>656.74</v>
      </c>
      <c r="E355" s="51">
        <v>800</v>
      </c>
      <c r="F355" s="51">
        <v>800</v>
      </c>
      <c r="G355" s="56">
        <v>698.18</v>
      </c>
      <c r="H355" s="99">
        <v>800</v>
      </c>
    </row>
    <row r="356" spans="1:8" x14ac:dyDescent="0.2">
      <c r="A356" s="4" t="s">
        <v>526</v>
      </c>
      <c r="B356" s="4" t="s">
        <v>381</v>
      </c>
      <c r="C356" s="51">
        <v>164175</v>
      </c>
      <c r="D356" s="51">
        <v>199764.56</v>
      </c>
      <c r="E356" s="51">
        <v>190000</v>
      </c>
      <c r="F356" s="51">
        <v>190000</v>
      </c>
      <c r="G356" s="56">
        <v>189179.23</v>
      </c>
      <c r="H356" s="120">
        <v>200000</v>
      </c>
    </row>
    <row r="357" spans="1:8" x14ac:dyDescent="0.2">
      <c r="A357" s="4" t="s">
        <v>527</v>
      </c>
      <c r="B357" s="4" t="s">
        <v>382</v>
      </c>
      <c r="C357" s="51">
        <v>60854</v>
      </c>
      <c r="D357" s="51">
        <v>72101.06</v>
      </c>
      <c r="E357" s="51">
        <v>80000</v>
      </c>
      <c r="F357" s="51">
        <v>80000</v>
      </c>
      <c r="G357" s="56">
        <v>61710.01</v>
      </c>
      <c r="H357" s="120">
        <v>70000</v>
      </c>
    </row>
    <row r="358" spans="1:8" x14ac:dyDescent="0.2">
      <c r="A358" s="4" t="s">
        <v>528</v>
      </c>
      <c r="B358" s="4" t="s">
        <v>529</v>
      </c>
      <c r="C358" s="51">
        <v>17343</v>
      </c>
      <c r="D358" s="51">
        <v>17915.48</v>
      </c>
      <c r="E358" s="51">
        <v>15000</v>
      </c>
      <c r="F358" s="51">
        <v>15000</v>
      </c>
      <c r="G358" s="56">
        <v>19816.61</v>
      </c>
      <c r="H358" s="120">
        <v>20000</v>
      </c>
    </row>
    <row r="359" spans="1:8" x14ac:dyDescent="0.2">
      <c r="A359" s="4" t="s">
        <v>426</v>
      </c>
      <c r="B359" s="4" t="s">
        <v>547</v>
      </c>
      <c r="C359" s="51">
        <v>1015</v>
      </c>
      <c r="D359" s="51">
        <v>873.75</v>
      </c>
      <c r="E359" s="51">
        <v>0</v>
      </c>
      <c r="F359" s="51">
        <v>0</v>
      </c>
      <c r="G359" s="56">
        <v>475</v>
      </c>
      <c r="H359" s="100">
        <v>0</v>
      </c>
    </row>
    <row r="360" spans="1:8" x14ac:dyDescent="0.2">
      <c r="A360" s="4" t="s">
        <v>546</v>
      </c>
      <c r="B360" s="4" t="s">
        <v>548</v>
      </c>
      <c r="C360" s="51">
        <v>0</v>
      </c>
      <c r="D360" s="51">
        <v>3539.29</v>
      </c>
      <c r="E360" s="51">
        <v>5000</v>
      </c>
      <c r="F360" s="51">
        <v>5000</v>
      </c>
      <c r="G360" s="56">
        <v>5018.6400000000003</v>
      </c>
      <c r="H360" s="100">
        <v>5000</v>
      </c>
    </row>
    <row r="361" spans="1:8" x14ac:dyDescent="0.2">
      <c r="A361" s="4" t="s">
        <v>383</v>
      </c>
      <c r="B361" s="4" t="s">
        <v>384</v>
      </c>
      <c r="C361" s="51">
        <v>905</v>
      </c>
      <c r="D361" s="51">
        <v>1100</v>
      </c>
      <c r="E361" s="51">
        <v>750</v>
      </c>
      <c r="F361" s="51">
        <v>750</v>
      </c>
      <c r="G361" s="56">
        <v>0</v>
      </c>
      <c r="H361" s="100">
        <v>750</v>
      </c>
    </row>
    <row r="362" spans="1:8" x14ac:dyDescent="0.2">
      <c r="A362" s="4" t="s">
        <v>385</v>
      </c>
      <c r="B362" s="4" t="s">
        <v>386</v>
      </c>
      <c r="C362" s="51">
        <v>1300</v>
      </c>
      <c r="D362" s="51">
        <v>1400</v>
      </c>
      <c r="E362" s="51">
        <v>750</v>
      </c>
      <c r="F362" s="51">
        <v>750</v>
      </c>
      <c r="G362" s="56">
        <v>1750</v>
      </c>
      <c r="H362" s="100">
        <v>750</v>
      </c>
    </row>
    <row r="363" spans="1:8" x14ac:dyDescent="0.2">
      <c r="A363" s="4" t="s">
        <v>80</v>
      </c>
      <c r="B363" s="4" t="s">
        <v>81</v>
      </c>
      <c r="C363" s="51">
        <v>18038</v>
      </c>
      <c r="D363" s="51">
        <v>17948.5</v>
      </c>
      <c r="E363" s="51">
        <v>18000</v>
      </c>
      <c r="F363" s="51">
        <v>18000</v>
      </c>
      <c r="G363" s="56">
        <v>17789.5</v>
      </c>
      <c r="H363" s="100">
        <v>18000</v>
      </c>
    </row>
    <row r="364" spans="1:8" ht="15.75" x14ac:dyDescent="0.25">
      <c r="A364" s="11" t="s">
        <v>180</v>
      </c>
      <c r="B364" s="4"/>
      <c r="C364" s="52">
        <f t="shared" ref="C364:H364" si="100">SUM(C355:C363)</f>
        <v>265601</v>
      </c>
      <c r="D364" s="52">
        <f t="shared" si="100"/>
        <v>315299.37999999995</v>
      </c>
      <c r="E364" s="52">
        <f t="shared" si="100"/>
        <v>310300</v>
      </c>
      <c r="F364" s="52">
        <f t="shared" si="100"/>
        <v>310300</v>
      </c>
      <c r="G364" s="41">
        <f t="shared" si="100"/>
        <v>296437.17000000004</v>
      </c>
      <c r="H364" s="41">
        <f t="shared" si="100"/>
        <v>315300</v>
      </c>
    </row>
    <row r="365" spans="1:8" ht="15.75" x14ac:dyDescent="0.25">
      <c r="A365" s="11"/>
      <c r="B365" s="4"/>
      <c r="C365" s="51"/>
      <c r="D365" s="51"/>
      <c r="E365" s="51"/>
      <c r="F365" s="51"/>
      <c r="G365" s="34"/>
      <c r="H365" s="99"/>
    </row>
    <row r="366" spans="1:8" ht="15.75" x14ac:dyDescent="0.25">
      <c r="A366" s="11" t="s">
        <v>182</v>
      </c>
      <c r="B366" s="4"/>
      <c r="C366" s="51"/>
      <c r="D366" s="51"/>
      <c r="E366" s="51"/>
      <c r="F366" s="51"/>
      <c r="G366" s="34"/>
      <c r="H366" s="99"/>
    </row>
    <row r="367" spans="1:8" x14ac:dyDescent="0.2">
      <c r="A367" s="4" t="s">
        <v>82</v>
      </c>
      <c r="B367" s="4" t="s">
        <v>83</v>
      </c>
      <c r="C367" s="51">
        <v>6763</v>
      </c>
      <c r="D367" s="51">
        <v>4866.59</v>
      </c>
      <c r="E367" s="51">
        <v>3000</v>
      </c>
      <c r="F367" s="51">
        <v>3000</v>
      </c>
      <c r="G367" s="56">
        <v>35355.339999999997</v>
      </c>
      <c r="H367" s="120">
        <v>30000</v>
      </c>
    </row>
    <row r="368" spans="1:8" x14ac:dyDescent="0.2">
      <c r="A368" s="4" t="s">
        <v>84</v>
      </c>
      <c r="B368" s="4" t="s">
        <v>85</v>
      </c>
      <c r="C368" s="51">
        <v>15275</v>
      </c>
      <c r="D368" s="51">
        <v>12000</v>
      </c>
      <c r="E368" s="51">
        <v>12000</v>
      </c>
      <c r="F368" s="51">
        <v>12000</v>
      </c>
      <c r="G368" s="34">
        <v>9000</v>
      </c>
      <c r="H368" s="99">
        <v>12000</v>
      </c>
    </row>
    <row r="369" spans="1:8" x14ac:dyDescent="0.2">
      <c r="A369" s="4" t="s">
        <v>566</v>
      </c>
      <c r="B369" s="4" t="s">
        <v>387</v>
      </c>
      <c r="C369" s="51">
        <v>21000</v>
      </c>
      <c r="D369" s="51">
        <v>21000</v>
      </c>
      <c r="E369" s="51">
        <v>21000</v>
      </c>
      <c r="F369" s="51">
        <v>21000</v>
      </c>
      <c r="G369" s="34">
        <v>0</v>
      </c>
      <c r="H369" s="99">
        <v>21000</v>
      </c>
    </row>
    <row r="370" spans="1:8" ht="15.75" x14ac:dyDescent="0.25">
      <c r="A370" s="11" t="s">
        <v>427</v>
      </c>
      <c r="B370" s="4"/>
      <c r="C370" s="52">
        <f t="shared" ref="C370:H370" si="101">SUM(C367:C369)</f>
        <v>43038</v>
      </c>
      <c r="D370" s="52">
        <f t="shared" si="101"/>
        <v>37866.589999999997</v>
      </c>
      <c r="E370" s="52">
        <f t="shared" si="101"/>
        <v>36000</v>
      </c>
      <c r="F370" s="52">
        <f t="shared" si="101"/>
        <v>36000</v>
      </c>
      <c r="G370" s="52">
        <f t="shared" si="101"/>
        <v>44355.34</v>
      </c>
      <c r="H370" s="52">
        <f t="shared" si="101"/>
        <v>63000</v>
      </c>
    </row>
    <row r="371" spans="1:8" x14ac:dyDescent="0.2">
      <c r="A371" s="4"/>
      <c r="B371" s="4"/>
      <c r="C371" s="51"/>
      <c r="D371" s="51"/>
      <c r="E371" s="51"/>
      <c r="F371" s="51"/>
      <c r="G371" s="34"/>
      <c r="H371" s="99"/>
    </row>
    <row r="372" spans="1:8" ht="15.75" x14ac:dyDescent="0.25">
      <c r="A372" s="11" t="s">
        <v>185</v>
      </c>
      <c r="B372" s="4"/>
      <c r="C372" s="51"/>
      <c r="D372" s="51"/>
      <c r="E372" s="51"/>
      <c r="F372" s="51"/>
      <c r="G372" s="34"/>
      <c r="H372" s="99"/>
    </row>
    <row r="373" spans="1:8" x14ac:dyDescent="0.2">
      <c r="A373" s="4" t="s">
        <v>468</v>
      </c>
      <c r="B373" s="4" t="s">
        <v>530</v>
      </c>
      <c r="C373" s="51">
        <v>27401</v>
      </c>
      <c r="D373" s="51">
        <v>27460</v>
      </c>
      <c r="E373" s="51">
        <v>20000</v>
      </c>
      <c r="F373" s="51">
        <v>20000</v>
      </c>
      <c r="G373" s="56">
        <v>27517.89</v>
      </c>
      <c r="H373" s="120">
        <v>25000</v>
      </c>
    </row>
    <row r="374" spans="1:8" x14ac:dyDescent="0.2">
      <c r="A374" s="4" t="s">
        <v>388</v>
      </c>
      <c r="B374" s="4" t="s">
        <v>389</v>
      </c>
      <c r="C374" s="51">
        <v>2105</v>
      </c>
      <c r="D374" s="51">
        <v>2510</v>
      </c>
      <c r="E374" s="51">
        <v>2500</v>
      </c>
      <c r="F374" s="51">
        <v>2500</v>
      </c>
      <c r="G374" s="56">
        <v>2610</v>
      </c>
      <c r="H374" s="99">
        <v>2500</v>
      </c>
    </row>
    <row r="375" spans="1:8" x14ac:dyDescent="0.2">
      <c r="A375" s="4" t="s">
        <v>86</v>
      </c>
      <c r="B375" s="4" t="s">
        <v>87</v>
      </c>
      <c r="C375" s="51">
        <v>1458</v>
      </c>
      <c r="D375" s="51">
        <v>1445</v>
      </c>
      <c r="E375" s="51">
        <v>1250</v>
      </c>
      <c r="F375" s="51">
        <v>1250</v>
      </c>
      <c r="G375" s="56">
        <v>1114</v>
      </c>
      <c r="H375" s="100">
        <v>1250</v>
      </c>
    </row>
    <row r="376" spans="1:8" x14ac:dyDescent="0.2">
      <c r="A376" s="4" t="s">
        <v>390</v>
      </c>
      <c r="B376" s="4" t="s">
        <v>186</v>
      </c>
      <c r="C376" s="51">
        <v>0</v>
      </c>
      <c r="D376" s="51">
        <v>0</v>
      </c>
      <c r="E376" s="51">
        <v>200</v>
      </c>
      <c r="F376" s="51">
        <v>200</v>
      </c>
      <c r="G376" s="34">
        <v>0</v>
      </c>
      <c r="H376" s="99">
        <v>200</v>
      </c>
    </row>
    <row r="377" spans="1:8" ht="15.75" x14ac:dyDescent="0.25">
      <c r="A377" s="11" t="s">
        <v>187</v>
      </c>
      <c r="B377" s="4"/>
      <c r="C377" s="52">
        <f t="shared" ref="C377:H377" si="102">SUM(C373:C376)</f>
        <v>30964</v>
      </c>
      <c r="D377" s="52">
        <f t="shared" ref="D377" si="103">SUM(D373:D376)</f>
        <v>31415</v>
      </c>
      <c r="E377" s="52">
        <f t="shared" si="102"/>
        <v>23950</v>
      </c>
      <c r="F377" s="52">
        <f t="shared" si="102"/>
        <v>23950</v>
      </c>
      <c r="G377" s="41">
        <f t="shared" si="102"/>
        <v>31241.89</v>
      </c>
      <c r="H377" s="41">
        <f t="shared" si="102"/>
        <v>28950</v>
      </c>
    </row>
    <row r="378" spans="1:8" ht="15.75" x14ac:dyDescent="0.25">
      <c r="A378" s="11"/>
      <c r="B378" s="4"/>
      <c r="C378" s="52"/>
      <c r="D378" s="52"/>
      <c r="E378" s="52"/>
      <c r="F378" s="52"/>
      <c r="G378" s="41"/>
      <c r="H378" s="41"/>
    </row>
    <row r="379" spans="1:8" ht="15.75" x14ac:dyDescent="0.25">
      <c r="A379" s="11" t="s">
        <v>188</v>
      </c>
      <c r="B379" s="4"/>
      <c r="C379" s="51"/>
      <c r="D379" s="51"/>
      <c r="E379" s="51"/>
      <c r="F379" s="51"/>
      <c r="G379" s="34"/>
      <c r="H379" s="99"/>
    </row>
    <row r="380" spans="1:8" x14ac:dyDescent="0.2">
      <c r="A380" s="4" t="s">
        <v>88</v>
      </c>
      <c r="B380" s="4" t="s">
        <v>89</v>
      </c>
      <c r="C380" s="51">
        <v>10793</v>
      </c>
      <c r="D380" s="51">
        <v>6390.5</v>
      </c>
      <c r="E380" s="51">
        <v>10000</v>
      </c>
      <c r="F380" s="76">
        <v>10000</v>
      </c>
      <c r="G380" s="34">
        <v>7519.5</v>
      </c>
      <c r="H380" s="100">
        <v>10000</v>
      </c>
    </row>
    <row r="381" spans="1:8" ht="15.75" x14ac:dyDescent="0.25">
      <c r="A381" s="11" t="s">
        <v>189</v>
      </c>
      <c r="B381" s="4"/>
      <c r="C381" s="52">
        <f t="shared" ref="C381:H381" si="104">SUM(C380)</f>
        <v>10793</v>
      </c>
      <c r="D381" s="52">
        <f t="shared" ref="D381" si="105">SUM(D380)</f>
        <v>6390.5</v>
      </c>
      <c r="E381" s="52">
        <f t="shared" si="104"/>
        <v>10000</v>
      </c>
      <c r="F381" s="77">
        <f t="shared" si="104"/>
        <v>10000</v>
      </c>
      <c r="G381" s="41">
        <f t="shared" si="104"/>
        <v>7519.5</v>
      </c>
      <c r="H381" s="41">
        <f t="shared" si="104"/>
        <v>10000</v>
      </c>
    </row>
    <row r="382" spans="1:8" x14ac:dyDescent="0.2">
      <c r="A382" s="4"/>
      <c r="B382" s="4"/>
      <c r="C382" s="34"/>
      <c r="D382" s="34"/>
      <c r="E382" s="34"/>
      <c r="F382" s="34"/>
      <c r="G382" s="34"/>
      <c r="H382" s="99"/>
    </row>
    <row r="383" spans="1:8" ht="31.5" x14ac:dyDescent="0.25">
      <c r="A383" s="17" t="s">
        <v>190</v>
      </c>
      <c r="B383" s="4"/>
      <c r="C383" s="34"/>
      <c r="D383" s="34"/>
      <c r="E383" s="34"/>
      <c r="F383" s="34"/>
      <c r="G383" s="34"/>
      <c r="H383" s="99"/>
    </row>
    <row r="384" spans="1:8" x14ac:dyDescent="0.2">
      <c r="A384" s="3" t="s">
        <v>391</v>
      </c>
      <c r="B384" s="4" t="s">
        <v>392</v>
      </c>
      <c r="C384" s="34">
        <v>0</v>
      </c>
      <c r="D384" s="34">
        <v>0</v>
      </c>
      <c r="E384" s="34">
        <v>0</v>
      </c>
      <c r="F384" s="34">
        <v>0</v>
      </c>
      <c r="G384" s="34">
        <v>0</v>
      </c>
      <c r="H384" s="99">
        <v>0</v>
      </c>
    </row>
    <row r="385" spans="1:8" x14ac:dyDescent="0.2">
      <c r="A385" s="4" t="s">
        <v>393</v>
      </c>
      <c r="B385" s="4" t="s">
        <v>90</v>
      </c>
      <c r="C385" s="34">
        <v>0</v>
      </c>
      <c r="D385" s="34">
        <v>0</v>
      </c>
      <c r="E385" s="34">
        <v>0</v>
      </c>
      <c r="F385" s="34">
        <v>0</v>
      </c>
      <c r="G385" s="34">
        <v>0</v>
      </c>
      <c r="H385" s="99">
        <v>0</v>
      </c>
    </row>
    <row r="386" spans="1:8" x14ac:dyDescent="0.2">
      <c r="A386" s="4" t="s">
        <v>545</v>
      </c>
      <c r="B386" s="4" t="s">
        <v>394</v>
      </c>
      <c r="C386" s="34">
        <v>0</v>
      </c>
      <c r="D386" s="34">
        <v>4830</v>
      </c>
      <c r="E386" s="34">
        <v>2500</v>
      </c>
      <c r="F386" s="34">
        <v>2500</v>
      </c>
      <c r="G386" s="34">
        <v>0</v>
      </c>
      <c r="H386" s="100">
        <v>0</v>
      </c>
    </row>
    <row r="387" spans="1:8" x14ac:dyDescent="0.2">
      <c r="A387" s="4" t="s">
        <v>395</v>
      </c>
      <c r="B387" s="4" t="s">
        <v>396</v>
      </c>
      <c r="C387" s="34">
        <v>0</v>
      </c>
      <c r="D387" s="34">
        <v>100</v>
      </c>
      <c r="E387" s="34">
        <v>0</v>
      </c>
      <c r="F387" s="34">
        <v>0</v>
      </c>
      <c r="G387" s="34">
        <v>0</v>
      </c>
      <c r="H387" s="99">
        <v>0</v>
      </c>
    </row>
    <row r="388" spans="1:8" customFormat="1" ht="15" x14ac:dyDescent="0.25">
      <c r="A388" s="4" t="s">
        <v>91</v>
      </c>
      <c r="B388" s="4" t="s">
        <v>92</v>
      </c>
      <c r="C388" s="34">
        <v>0</v>
      </c>
      <c r="D388" s="34">
        <v>0</v>
      </c>
      <c r="E388" s="34">
        <v>0</v>
      </c>
      <c r="F388" s="34">
        <v>0</v>
      </c>
      <c r="G388" s="34">
        <v>9165</v>
      </c>
      <c r="H388" s="107">
        <v>0</v>
      </c>
    </row>
    <row r="389" spans="1:8" x14ac:dyDescent="0.2">
      <c r="A389" s="4" t="s">
        <v>93</v>
      </c>
      <c r="B389" s="4" t="s">
        <v>94</v>
      </c>
      <c r="C389" s="34">
        <v>172.77</v>
      </c>
      <c r="D389" s="34">
        <v>847.3</v>
      </c>
      <c r="E389" s="34">
        <v>0</v>
      </c>
      <c r="F389" s="34">
        <v>0</v>
      </c>
      <c r="G389" s="34">
        <v>0</v>
      </c>
      <c r="H389" s="99">
        <v>0</v>
      </c>
    </row>
    <row r="390" spans="1:8" x14ac:dyDescent="0.2">
      <c r="A390" s="4" t="s">
        <v>531</v>
      </c>
      <c r="B390" s="4" t="s">
        <v>532</v>
      </c>
      <c r="C390" s="34">
        <v>1338343</v>
      </c>
      <c r="D390" s="34">
        <v>851236.26</v>
      </c>
      <c r="E390" s="34">
        <v>0</v>
      </c>
      <c r="F390" s="34">
        <v>0</v>
      </c>
      <c r="G390" s="34">
        <v>0</v>
      </c>
      <c r="H390" s="100">
        <v>0</v>
      </c>
    </row>
    <row r="391" spans="1:8" customFormat="1" ht="15.75" x14ac:dyDescent="0.25">
      <c r="A391" s="11" t="s">
        <v>191</v>
      </c>
      <c r="B391" s="4"/>
      <c r="C391" s="41">
        <f t="shared" ref="C391:H391" si="106">SUM(C384:C390)</f>
        <v>1338515.77</v>
      </c>
      <c r="D391" s="41">
        <f t="shared" ref="D391" si="107">SUM(D384:D390)</f>
        <v>857013.56</v>
      </c>
      <c r="E391" s="41">
        <f t="shared" si="106"/>
        <v>2500</v>
      </c>
      <c r="F391" s="41">
        <f t="shared" si="106"/>
        <v>2500</v>
      </c>
      <c r="G391" s="41">
        <f t="shared" si="106"/>
        <v>9165</v>
      </c>
      <c r="H391" s="41">
        <f t="shared" si="106"/>
        <v>0</v>
      </c>
    </row>
    <row r="392" spans="1:8" x14ac:dyDescent="0.2">
      <c r="A392" s="4"/>
      <c r="B392" s="4"/>
      <c r="C392" s="34"/>
      <c r="D392" s="34"/>
      <c r="E392" s="34"/>
      <c r="F392" s="34"/>
      <c r="G392" s="34"/>
      <c r="H392" s="99"/>
    </row>
    <row r="393" spans="1:8" ht="15.75" x14ac:dyDescent="0.25">
      <c r="A393" s="11" t="s">
        <v>103</v>
      </c>
      <c r="B393" s="4"/>
      <c r="C393" s="34"/>
      <c r="D393" s="34"/>
      <c r="E393" s="34"/>
      <c r="F393" s="34"/>
      <c r="G393" s="34"/>
      <c r="H393" s="99"/>
    </row>
    <row r="394" spans="1:8" x14ac:dyDescent="0.2">
      <c r="A394" s="4" t="s">
        <v>95</v>
      </c>
      <c r="B394" s="4" t="s">
        <v>96</v>
      </c>
      <c r="C394" s="34">
        <v>14244</v>
      </c>
      <c r="D394" s="34">
        <v>0</v>
      </c>
      <c r="E394" s="34">
        <v>500</v>
      </c>
      <c r="F394" s="34">
        <v>500</v>
      </c>
      <c r="G394" s="34">
        <v>34528.519999999997</v>
      </c>
      <c r="H394" s="99">
        <v>500</v>
      </c>
    </row>
    <row r="395" spans="1:8" x14ac:dyDescent="0.2">
      <c r="A395" s="4" t="s">
        <v>397</v>
      </c>
      <c r="B395" s="4" t="s">
        <v>398</v>
      </c>
      <c r="C395" s="34">
        <v>144</v>
      </c>
      <c r="D395" s="34">
        <v>0</v>
      </c>
      <c r="E395" s="34">
        <v>0</v>
      </c>
      <c r="F395" s="34">
        <v>0</v>
      </c>
      <c r="G395" s="34">
        <v>1500</v>
      </c>
      <c r="H395" s="99">
        <v>0</v>
      </c>
    </row>
    <row r="396" spans="1:8" x14ac:dyDescent="0.2">
      <c r="A396" s="4" t="s">
        <v>399</v>
      </c>
      <c r="B396" s="4" t="s">
        <v>400</v>
      </c>
      <c r="C396" s="34">
        <v>0</v>
      </c>
      <c r="D396" s="34">
        <v>0</v>
      </c>
      <c r="E396" s="34">
        <v>0</v>
      </c>
      <c r="F396" s="34">
        <v>0</v>
      </c>
      <c r="G396" s="34">
        <v>40</v>
      </c>
      <c r="H396" s="99">
        <v>0</v>
      </c>
    </row>
    <row r="397" spans="1:8" x14ac:dyDescent="0.2">
      <c r="A397" s="4" t="s">
        <v>543</v>
      </c>
      <c r="B397" s="4" t="s">
        <v>544</v>
      </c>
      <c r="C397" s="34">
        <v>0</v>
      </c>
      <c r="D397" s="34">
        <v>940</v>
      </c>
      <c r="E397" s="34">
        <v>30000</v>
      </c>
      <c r="F397" s="34">
        <v>30000</v>
      </c>
      <c r="G397" s="34">
        <v>22762</v>
      </c>
      <c r="H397" s="100">
        <v>30000</v>
      </c>
    </row>
    <row r="398" spans="1:8" s="31" customFormat="1" ht="15.75" x14ac:dyDescent="0.25">
      <c r="A398" s="4" t="s">
        <v>97</v>
      </c>
      <c r="B398" s="4" t="s">
        <v>98</v>
      </c>
      <c r="C398" s="34">
        <v>1236</v>
      </c>
      <c r="D398" s="34">
        <v>88.75</v>
      </c>
      <c r="E398" s="34">
        <v>50</v>
      </c>
      <c r="F398" s="34">
        <v>50</v>
      </c>
      <c r="G398" s="34">
        <v>5487.71</v>
      </c>
      <c r="H398" s="99">
        <v>50</v>
      </c>
    </row>
    <row r="399" spans="1:8" s="31" customFormat="1" ht="15.75" x14ac:dyDescent="0.25">
      <c r="A399" s="4" t="s">
        <v>401</v>
      </c>
      <c r="B399" s="4" t="s">
        <v>402</v>
      </c>
      <c r="C399" s="34">
        <v>11</v>
      </c>
      <c r="D399" s="34">
        <v>11</v>
      </c>
      <c r="E399" s="34">
        <v>0</v>
      </c>
      <c r="F399" s="34">
        <v>0</v>
      </c>
      <c r="G399" s="34">
        <v>0</v>
      </c>
      <c r="H399" s="99">
        <v>0</v>
      </c>
    </row>
    <row r="400" spans="1:8" s="31" customFormat="1" ht="31.5" x14ac:dyDescent="0.25">
      <c r="A400" s="17" t="s">
        <v>192</v>
      </c>
      <c r="B400" s="4"/>
      <c r="C400" s="41">
        <f t="shared" ref="C400:H400" si="108">SUM(C394:C399)</f>
        <v>15635</v>
      </c>
      <c r="D400" s="41">
        <f t="shared" ref="D400" si="109">SUM(D394:D399)</f>
        <v>1039.75</v>
      </c>
      <c r="E400" s="41">
        <f t="shared" si="108"/>
        <v>30550</v>
      </c>
      <c r="F400" s="41">
        <f t="shared" si="108"/>
        <v>30550</v>
      </c>
      <c r="G400" s="41">
        <f t="shared" si="108"/>
        <v>64318.229999999996</v>
      </c>
      <c r="H400" s="41">
        <f t="shared" si="108"/>
        <v>30550</v>
      </c>
    </row>
    <row r="401" spans="1:8" x14ac:dyDescent="0.2">
      <c r="A401" s="4"/>
      <c r="B401" s="4"/>
      <c r="C401" s="34"/>
      <c r="D401" s="34"/>
      <c r="E401" s="34"/>
      <c r="F401" s="34"/>
      <c r="G401" s="34"/>
      <c r="H401" s="99"/>
    </row>
    <row r="402" spans="1:8" ht="15.75" x14ac:dyDescent="0.25">
      <c r="A402" s="11" t="s">
        <v>193</v>
      </c>
      <c r="B402" s="4"/>
      <c r="C402" s="34"/>
      <c r="D402" s="34"/>
      <c r="E402" s="34"/>
      <c r="F402" s="34"/>
      <c r="G402" s="34"/>
      <c r="H402" s="99"/>
    </row>
    <row r="403" spans="1:8" x14ac:dyDescent="0.2">
      <c r="A403" s="4" t="s">
        <v>533</v>
      </c>
      <c r="B403" s="4" t="s">
        <v>534</v>
      </c>
      <c r="C403" s="34">
        <v>5369</v>
      </c>
      <c r="D403" s="34">
        <v>5369</v>
      </c>
      <c r="E403" s="34">
        <v>5369</v>
      </c>
      <c r="F403" s="34">
        <v>5369</v>
      </c>
      <c r="G403" s="34">
        <v>5369</v>
      </c>
      <c r="H403" s="100">
        <v>5369</v>
      </c>
    </row>
    <row r="404" spans="1:8" x14ac:dyDescent="0.2">
      <c r="A404" s="4" t="s">
        <v>194</v>
      </c>
      <c r="B404" s="4" t="s">
        <v>99</v>
      </c>
      <c r="C404" s="34">
        <v>53651</v>
      </c>
      <c r="D404" s="34">
        <v>54686.57</v>
      </c>
      <c r="E404" s="34">
        <v>40000</v>
      </c>
      <c r="F404" s="34">
        <v>40000</v>
      </c>
      <c r="G404" s="34">
        <v>12032.64</v>
      </c>
      <c r="H404" s="120">
        <v>20000</v>
      </c>
    </row>
    <row r="405" spans="1:8" x14ac:dyDescent="0.2">
      <c r="A405" s="4" t="s">
        <v>195</v>
      </c>
      <c r="B405" s="4" t="s">
        <v>100</v>
      </c>
      <c r="C405" s="34">
        <v>0</v>
      </c>
      <c r="D405" s="34">
        <v>0</v>
      </c>
      <c r="E405" s="34">
        <v>0</v>
      </c>
      <c r="F405" s="34">
        <v>0</v>
      </c>
      <c r="G405" s="34">
        <v>0</v>
      </c>
      <c r="H405" s="99">
        <v>0</v>
      </c>
    </row>
    <row r="406" spans="1:8" x14ac:dyDescent="0.2">
      <c r="A406" s="4" t="s">
        <v>403</v>
      </c>
      <c r="B406" s="4" t="s">
        <v>404</v>
      </c>
      <c r="C406" s="34">
        <v>25687</v>
      </c>
      <c r="D406" s="34">
        <v>0</v>
      </c>
      <c r="E406" s="34">
        <v>0</v>
      </c>
      <c r="F406" s="34">
        <v>0</v>
      </c>
      <c r="G406" s="34">
        <v>0</v>
      </c>
      <c r="H406" s="100">
        <v>0</v>
      </c>
    </row>
    <row r="407" spans="1:8" x14ac:dyDescent="0.2">
      <c r="A407" s="4" t="s">
        <v>101</v>
      </c>
      <c r="B407" s="4" t="s">
        <v>405</v>
      </c>
      <c r="C407" s="34">
        <v>0</v>
      </c>
      <c r="D407" s="34">
        <v>0</v>
      </c>
      <c r="E407" s="34">
        <v>0</v>
      </c>
      <c r="F407" s="34">
        <v>0</v>
      </c>
      <c r="G407" s="34">
        <v>0</v>
      </c>
      <c r="H407" s="99">
        <v>0</v>
      </c>
    </row>
    <row r="408" spans="1:8" ht="15.75" x14ac:dyDescent="0.25">
      <c r="A408" s="11" t="s">
        <v>196</v>
      </c>
      <c r="B408" s="4"/>
      <c r="C408" s="41">
        <f t="shared" ref="C408:H408" si="110">SUM(C403:C407)</f>
        <v>84707</v>
      </c>
      <c r="D408" s="41">
        <f t="shared" ref="D408" si="111">SUM(D403:D407)</f>
        <v>60055.57</v>
      </c>
      <c r="E408" s="41">
        <f>SUM(E403:E407)</f>
        <v>45369</v>
      </c>
      <c r="F408" s="41">
        <f t="shared" si="110"/>
        <v>45369</v>
      </c>
      <c r="G408" s="41">
        <f t="shared" si="110"/>
        <v>17401.64</v>
      </c>
      <c r="H408" s="41">
        <f t="shared" si="110"/>
        <v>25369</v>
      </c>
    </row>
    <row r="409" spans="1:8" ht="15" x14ac:dyDescent="0.25">
      <c r="A409" s="7"/>
      <c r="B409" s="7"/>
      <c r="C409" s="36"/>
      <c r="D409" s="36"/>
      <c r="E409" s="36"/>
      <c r="F409" s="36"/>
      <c r="G409" s="36"/>
      <c r="H409" s="99"/>
    </row>
    <row r="410" spans="1:8" ht="15" x14ac:dyDescent="0.25">
      <c r="A410" s="7"/>
      <c r="B410" s="7"/>
      <c r="C410" s="70"/>
      <c r="D410" s="70"/>
      <c r="E410" s="70"/>
      <c r="F410" s="70"/>
      <c r="G410" s="70"/>
      <c r="H410" s="99"/>
    </row>
    <row r="411" spans="1:8" ht="15.75" x14ac:dyDescent="0.25">
      <c r="A411" s="71" t="s">
        <v>406</v>
      </c>
      <c r="B411" s="7"/>
      <c r="C411" s="70"/>
      <c r="D411" s="70"/>
      <c r="E411" s="70"/>
      <c r="F411" s="70"/>
      <c r="G411" s="70"/>
      <c r="H411" s="99"/>
    </row>
    <row r="412" spans="1:8" x14ac:dyDescent="0.2">
      <c r="A412" s="72" t="s">
        <v>539</v>
      </c>
      <c r="B412" s="72" t="s">
        <v>407</v>
      </c>
      <c r="C412" s="73">
        <v>0</v>
      </c>
      <c r="D412" s="73">
        <v>10036.57</v>
      </c>
      <c r="E412" s="73">
        <v>25000</v>
      </c>
      <c r="F412" s="73">
        <v>25000</v>
      </c>
      <c r="G412" s="73">
        <v>0</v>
      </c>
      <c r="H412" s="120">
        <v>25000</v>
      </c>
    </row>
    <row r="413" spans="1:8" x14ac:dyDescent="0.2">
      <c r="A413" s="72" t="s">
        <v>205</v>
      </c>
      <c r="B413" s="72" t="s">
        <v>408</v>
      </c>
      <c r="C413" s="73">
        <v>8250</v>
      </c>
      <c r="D413" s="73">
        <v>10000</v>
      </c>
      <c r="E413" s="86">
        <v>10000</v>
      </c>
      <c r="F413" s="73">
        <v>10000</v>
      </c>
      <c r="G413" s="86">
        <v>0</v>
      </c>
      <c r="H413" s="100">
        <v>10000</v>
      </c>
    </row>
    <row r="414" spans="1:8" x14ac:dyDescent="0.2">
      <c r="A414" s="72" t="s">
        <v>489</v>
      </c>
      <c r="B414" s="72" t="s">
        <v>490</v>
      </c>
      <c r="C414" s="73">
        <v>0</v>
      </c>
      <c r="D414" s="73">
        <v>0</v>
      </c>
      <c r="E414" s="73">
        <v>0</v>
      </c>
      <c r="F414" s="73">
        <v>0</v>
      </c>
      <c r="G414" s="73">
        <v>0</v>
      </c>
      <c r="H414" s="100">
        <v>0</v>
      </c>
    </row>
    <row r="415" spans="1:8" x14ac:dyDescent="0.2">
      <c r="A415" s="72" t="s">
        <v>409</v>
      </c>
      <c r="B415" s="72" t="s">
        <v>410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120">
        <v>46450</v>
      </c>
    </row>
    <row r="416" spans="1:8" x14ac:dyDescent="0.2">
      <c r="A416" s="72" t="s">
        <v>411</v>
      </c>
      <c r="B416" s="72" t="s">
        <v>412</v>
      </c>
      <c r="C416" s="73">
        <v>0</v>
      </c>
      <c r="D416" s="73">
        <v>0</v>
      </c>
      <c r="E416" s="73">
        <v>0</v>
      </c>
      <c r="F416" s="73">
        <v>0</v>
      </c>
      <c r="G416" s="73">
        <v>0</v>
      </c>
      <c r="H416" s="99">
        <v>0</v>
      </c>
    </row>
    <row r="417" spans="1:8" x14ac:dyDescent="0.2">
      <c r="A417" s="72" t="s">
        <v>535</v>
      </c>
      <c r="B417" s="72" t="s">
        <v>536</v>
      </c>
      <c r="C417" s="73">
        <v>17100</v>
      </c>
      <c r="D417" s="73">
        <v>17100</v>
      </c>
      <c r="E417" s="73">
        <v>17100</v>
      </c>
      <c r="F417" s="73">
        <v>17100</v>
      </c>
      <c r="G417" s="73">
        <v>0</v>
      </c>
      <c r="H417" s="99">
        <v>17100</v>
      </c>
    </row>
    <row r="418" spans="1:8" x14ac:dyDescent="0.2">
      <c r="A418" s="72" t="s">
        <v>537</v>
      </c>
      <c r="B418" s="72" t="s">
        <v>538</v>
      </c>
      <c r="C418" s="73">
        <v>59500</v>
      </c>
      <c r="D418" s="73">
        <v>59743.4</v>
      </c>
      <c r="E418" s="73">
        <v>0</v>
      </c>
      <c r="F418" s="73">
        <v>0</v>
      </c>
      <c r="G418" s="73">
        <v>0</v>
      </c>
      <c r="H418" s="99">
        <v>0</v>
      </c>
    </row>
    <row r="419" spans="1:8" x14ac:dyDescent="0.2">
      <c r="A419" s="72" t="s">
        <v>479</v>
      </c>
      <c r="B419" s="72" t="s">
        <v>480</v>
      </c>
      <c r="C419" s="73">
        <v>0</v>
      </c>
      <c r="D419" s="73">
        <v>0</v>
      </c>
      <c r="E419" s="73">
        <v>0</v>
      </c>
      <c r="F419" s="73">
        <v>0</v>
      </c>
      <c r="G419" s="73">
        <v>0</v>
      </c>
      <c r="H419" s="100">
        <v>0</v>
      </c>
    </row>
    <row r="420" spans="1:8" x14ac:dyDescent="0.2">
      <c r="A420" s="72" t="s">
        <v>413</v>
      </c>
      <c r="B420" s="72" t="s">
        <v>414</v>
      </c>
      <c r="C420" s="73">
        <v>0</v>
      </c>
      <c r="D420" s="73">
        <v>0</v>
      </c>
      <c r="E420" s="73">
        <v>0</v>
      </c>
      <c r="F420" s="73">
        <v>0</v>
      </c>
      <c r="G420" s="73">
        <v>0</v>
      </c>
      <c r="H420" s="99">
        <v>0</v>
      </c>
    </row>
    <row r="421" spans="1:8" s="13" customFormat="1" ht="15.75" x14ac:dyDescent="0.25">
      <c r="A421" s="71" t="s">
        <v>415</v>
      </c>
      <c r="B421" s="71"/>
      <c r="C421" s="74">
        <f t="shared" ref="C421:H421" si="112">SUM(C412:C420)</f>
        <v>84850</v>
      </c>
      <c r="D421" s="74">
        <f t="shared" ref="D421" si="113">SUM(D412:D420)</f>
        <v>96879.97</v>
      </c>
      <c r="E421" s="74">
        <f t="shared" si="112"/>
        <v>52100</v>
      </c>
      <c r="F421" s="74">
        <f t="shared" si="112"/>
        <v>52100</v>
      </c>
      <c r="G421" s="74">
        <f t="shared" si="112"/>
        <v>0</v>
      </c>
      <c r="H421" s="74">
        <f t="shared" si="112"/>
        <v>98550</v>
      </c>
    </row>
    <row r="422" spans="1:8" s="13" customFormat="1" ht="15.75" x14ac:dyDescent="0.25">
      <c r="A422" s="71"/>
      <c r="B422" s="71"/>
      <c r="C422" s="74"/>
      <c r="D422" s="74"/>
      <c r="E422" s="74"/>
      <c r="F422" s="74"/>
      <c r="G422" s="74"/>
      <c r="H422" s="101"/>
    </row>
    <row r="423" spans="1:8" ht="23.25" customHeight="1" x14ac:dyDescent="0.3">
      <c r="A423" s="14" t="s">
        <v>197</v>
      </c>
      <c r="B423" s="4" t="s">
        <v>75</v>
      </c>
      <c r="C423" s="40">
        <f t="shared" ref="C423:H423" si="114">SUM(C408,C400,C391,C381,C377,C370,C364,C352,C345,C421)</f>
        <v>2908921.15</v>
      </c>
      <c r="D423" s="40">
        <f t="shared" si="114"/>
        <v>2465041.0399999996</v>
      </c>
      <c r="E423" s="40">
        <f t="shared" si="114"/>
        <v>1450074</v>
      </c>
      <c r="F423" s="40">
        <f t="shared" si="114"/>
        <v>1450074</v>
      </c>
      <c r="G423" s="40">
        <f t="shared" si="114"/>
        <v>1306407.82</v>
      </c>
      <c r="H423" s="40">
        <f t="shared" si="114"/>
        <v>1356219</v>
      </c>
    </row>
    <row r="424" spans="1:8" x14ac:dyDescent="0.2">
      <c r="A424" s="9" t="s">
        <v>75</v>
      </c>
      <c r="H424" s="99"/>
    </row>
    <row r="425" spans="1:8" x14ac:dyDescent="0.2">
      <c r="A425" s="9"/>
      <c r="H425" s="99"/>
    </row>
    <row r="426" spans="1:8" ht="56.25" x14ac:dyDescent="0.3">
      <c r="A426" s="37" t="s">
        <v>104</v>
      </c>
      <c r="H426" s="99"/>
    </row>
    <row r="427" spans="1:8" ht="12" customHeight="1" x14ac:dyDescent="0.3">
      <c r="A427" s="37"/>
      <c r="H427" s="99"/>
    </row>
    <row r="428" spans="1:8" ht="15.75" x14ac:dyDescent="0.25">
      <c r="A428" s="17" t="s">
        <v>443</v>
      </c>
      <c r="H428" s="99"/>
    </row>
    <row r="429" spans="1:8" x14ac:dyDescent="0.2">
      <c r="A429" s="3" t="s">
        <v>449</v>
      </c>
      <c r="B429" s="1" t="s">
        <v>450</v>
      </c>
      <c r="C429" s="75">
        <v>139185</v>
      </c>
      <c r="D429" s="75">
        <v>146904.51</v>
      </c>
      <c r="E429" s="75">
        <v>172000</v>
      </c>
      <c r="F429" s="85">
        <v>172000</v>
      </c>
      <c r="G429" s="85">
        <v>75173.210000000006</v>
      </c>
      <c r="H429" s="100">
        <v>172000</v>
      </c>
    </row>
    <row r="430" spans="1:8" x14ac:dyDescent="0.2">
      <c r="A430" s="3" t="s">
        <v>447</v>
      </c>
      <c r="B430" s="1" t="s">
        <v>448</v>
      </c>
      <c r="C430" s="75">
        <v>95322</v>
      </c>
      <c r="D430" s="75">
        <v>175585.54</v>
      </c>
      <c r="E430" s="75">
        <v>90000</v>
      </c>
      <c r="F430" s="85">
        <v>90000</v>
      </c>
      <c r="G430" s="85">
        <v>85187.11</v>
      </c>
      <c r="H430" s="120">
        <v>100000</v>
      </c>
    </row>
    <row r="431" spans="1:8" x14ac:dyDescent="0.2">
      <c r="A431" s="3" t="s">
        <v>226</v>
      </c>
      <c r="B431" s="1" t="s">
        <v>446</v>
      </c>
      <c r="C431" s="75">
        <v>102156</v>
      </c>
      <c r="D431" s="75">
        <v>206000</v>
      </c>
      <c r="E431" s="75">
        <v>204000</v>
      </c>
      <c r="F431" s="85">
        <v>204000</v>
      </c>
      <c r="G431" s="85">
        <v>136935.44</v>
      </c>
      <c r="H431" s="100">
        <v>215000</v>
      </c>
    </row>
    <row r="432" spans="1:8" x14ac:dyDescent="0.2">
      <c r="A432" s="3" t="s">
        <v>444</v>
      </c>
      <c r="B432" s="1" t="s">
        <v>445</v>
      </c>
      <c r="C432" s="75">
        <v>0</v>
      </c>
      <c r="D432" s="75">
        <v>0</v>
      </c>
      <c r="E432" s="75">
        <v>0</v>
      </c>
      <c r="F432" s="85">
        <v>0</v>
      </c>
      <c r="G432" s="85">
        <v>0</v>
      </c>
      <c r="H432" s="100">
        <v>0</v>
      </c>
    </row>
    <row r="433" spans="1:8" x14ac:dyDescent="0.2">
      <c r="A433" s="4" t="s">
        <v>105</v>
      </c>
      <c r="B433" s="4" t="s">
        <v>106</v>
      </c>
      <c r="C433" s="6">
        <v>44000</v>
      </c>
      <c r="D433" s="6">
        <v>24439.51</v>
      </c>
      <c r="E433" s="6">
        <v>90000</v>
      </c>
      <c r="F433" s="54">
        <v>90000</v>
      </c>
      <c r="G433" s="54">
        <v>0</v>
      </c>
      <c r="H433" s="100">
        <v>90000</v>
      </c>
    </row>
    <row r="434" spans="1:8" x14ac:dyDescent="0.2">
      <c r="A434" s="4" t="s">
        <v>139</v>
      </c>
      <c r="B434" s="4" t="s">
        <v>107</v>
      </c>
      <c r="C434" s="6">
        <v>34658</v>
      </c>
      <c r="D434" s="6">
        <v>97117.59</v>
      </c>
      <c r="E434" s="6">
        <v>65000</v>
      </c>
      <c r="F434" s="54">
        <v>84395.72</v>
      </c>
      <c r="G434" s="54">
        <v>52556.15</v>
      </c>
      <c r="H434" s="120">
        <v>85000</v>
      </c>
    </row>
    <row r="435" spans="1:8" ht="15.75" x14ac:dyDescent="0.25">
      <c r="A435" s="11" t="s">
        <v>131</v>
      </c>
      <c r="B435" s="4"/>
      <c r="C435" s="12">
        <f t="shared" ref="C435:H435" si="115">SUM(C429:C434)</f>
        <v>415321</v>
      </c>
      <c r="D435" s="12">
        <f t="shared" si="115"/>
        <v>650047.15</v>
      </c>
      <c r="E435" s="12">
        <f t="shared" si="115"/>
        <v>621000</v>
      </c>
      <c r="F435" s="12">
        <f t="shared" si="115"/>
        <v>640395.72</v>
      </c>
      <c r="G435" s="12">
        <f t="shared" si="115"/>
        <v>349851.91000000003</v>
      </c>
      <c r="H435" s="12">
        <f t="shared" si="115"/>
        <v>662000</v>
      </c>
    </row>
    <row r="436" spans="1:8" ht="15.75" x14ac:dyDescent="0.25">
      <c r="A436" s="11"/>
      <c r="B436" s="4"/>
      <c r="C436" s="12"/>
      <c r="D436" s="12"/>
      <c r="E436" s="12"/>
      <c r="F436" s="12"/>
      <c r="G436" s="12"/>
      <c r="H436" s="12"/>
    </row>
    <row r="437" spans="1:8" ht="15.75" x14ac:dyDescent="0.25">
      <c r="A437" s="11"/>
      <c r="B437" s="4"/>
      <c r="C437" s="12"/>
      <c r="D437" s="12"/>
      <c r="E437" s="12"/>
      <c r="F437" s="12"/>
      <c r="G437" s="12"/>
      <c r="H437" s="12"/>
    </row>
    <row r="438" spans="1:8" ht="15.75" x14ac:dyDescent="0.25">
      <c r="A438" s="11" t="s">
        <v>209</v>
      </c>
      <c r="B438" s="4"/>
      <c r="C438" s="6"/>
      <c r="D438" s="6"/>
      <c r="E438" s="6"/>
      <c r="F438" s="6"/>
      <c r="G438" s="54"/>
      <c r="H438" s="99"/>
    </row>
    <row r="439" spans="1:8" x14ac:dyDescent="0.2">
      <c r="A439" s="4" t="s">
        <v>134</v>
      </c>
      <c r="B439" s="4" t="s">
        <v>108</v>
      </c>
      <c r="C439" s="6">
        <v>118553</v>
      </c>
      <c r="D439" s="6">
        <v>131722.03</v>
      </c>
      <c r="E439" s="6">
        <v>185000</v>
      </c>
      <c r="F439" s="6">
        <v>182400</v>
      </c>
      <c r="G439" s="54">
        <v>113311.46</v>
      </c>
      <c r="H439" s="100">
        <v>185000</v>
      </c>
    </row>
    <row r="440" spans="1:8" x14ac:dyDescent="0.2">
      <c r="A440" s="4" t="s">
        <v>454</v>
      </c>
      <c r="B440" s="4" t="s">
        <v>455</v>
      </c>
      <c r="C440" s="6">
        <v>0</v>
      </c>
      <c r="D440" s="6">
        <v>0</v>
      </c>
      <c r="E440" s="6">
        <v>0</v>
      </c>
      <c r="F440" s="6">
        <v>0</v>
      </c>
      <c r="G440" s="54">
        <v>0</v>
      </c>
      <c r="H440" s="100">
        <v>0</v>
      </c>
    </row>
    <row r="441" spans="1:8" x14ac:dyDescent="0.2">
      <c r="A441" s="4" t="s">
        <v>135</v>
      </c>
      <c r="B441" s="4" t="s">
        <v>109</v>
      </c>
      <c r="C441" s="6">
        <v>62696</v>
      </c>
      <c r="D441" s="6">
        <v>91946.93</v>
      </c>
      <c r="E441" s="6">
        <v>88000</v>
      </c>
      <c r="F441" s="54">
        <v>88000</v>
      </c>
      <c r="G441" s="54">
        <v>57555.38</v>
      </c>
      <c r="H441" s="120">
        <v>100000</v>
      </c>
    </row>
    <row r="442" spans="1:8" ht="15.75" x14ac:dyDescent="0.25">
      <c r="A442" s="11" t="s">
        <v>181</v>
      </c>
      <c r="B442" s="4"/>
      <c r="C442" s="12">
        <f t="shared" ref="C442:H442" si="116">SUM(C439:C441)</f>
        <v>181249</v>
      </c>
      <c r="D442" s="12">
        <f t="shared" si="116"/>
        <v>223668.96</v>
      </c>
      <c r="E442" s="12">
        <f>SUM(E439:E441)</f>
        <v>273000</v>
      </c>
      <c r="F442" s="62">
        <f t="shared" si="116"/>
        <v>270400</v>
      </c>
      <c r="G442" s="62">
        <f t="shared" si="116"/>
        <v>170866.84</v>
      </c>
      <c r="H442" s="62">
        <f t="shared" si="116"/>
        <v>285000</v>
      </c>
    </row>
    <row r="443" spans="1:8" ht="15.75" x14ac:dyDescent="0.25">
      <c r="A443" s="11"/>
      <c r="B443" s="4"/>
      <c r="C443" s="12"/>
      <c r="D443" s="12"/>
      <c r="E443" s="12"/>
      <c r="F443" s="12"/>
      <c r="G443" s="62"/>
      <c r="H443" s="99"/>
    </row>
    <row r="444" spans="1:8" ht="15.75" x14ac:dyDescent="0.25">
      <c r="A444" s="11" t="s">
        <v>406</v>
      </c>
      <c r="B444" s="4"/>
      <c r="C444" s="6"/>
      <c r="D444" s="6"/>
      <c r="E444" s="6"/>
      <c r="F444" s="6"/>
      <c r="G444" s="54"/>
      <c r="H444" s="99"/>
    </row>
    <row r="445" spans="1:8" x14ac:dyDescent="0.2">
      <c r="A445" s="4" t="s">
        <v>216</v>
      </c>
      <c r="B445" s="4" t="s">
        <v>451</v>
      </c>
      <c r="C445" s="6">
        <v>0</v>
      </c>
      <c r="D445" s="6">
        <v>0</v>
      </c>
      <c r="E445" s="6">
        <v>500</v>
      </c>
      <c r="F445" s="6">
        <v>500</v>
      </c>
      <c r="G445" s="54">
        <v>0</v>
      </c>
      <c r="H445" s="99">
        <v>500</v>
      </c>
    </row>
    <row r="446" spans="1:8" ht="15.75" x14ac:dyDescent="0.25">
      <c r="A446" s="11" t="s">
        <v>131</v>
      </c>
      <c r="B446" s="4"/>
      <c r="C446" s="18">
        <f t="shared" ref="C446:H446" si="117">SUM(C445)</f>
        <v>0</v>
      </c>
      <c r="D446" s="18">
        <f t="shared" si="117"/>
        <v>0</v>
      </c>
      <c r="E446" s="18">
        <f t="shared" si="117"/>
        <v>500</v>
      </c>
      <c r="F446" s="18">
        <f t="shared" si="117"/>
        <v>500</v>
      </c>
      <c r="G446" s="59">
        <f t="shared" si="117"/>
        <v>0</v>
      </c>
      <c r="H446" s="18">
        <f t="shared" si="117"/>
        <v>500</v>
      </c>
    </row>
    <row r="447" spans="1:8" ht="15.75" x14ac:dyDescent="0.25">
      <c r="A447" s="11"/>
      <c r="B447" s="4"/>
      <c r="C447" s="18"/>
      <c r="D447" s="18"/>
      <c r="E447" s="18"/>
      <c r="F447" s="18"/>
      <c r="G447" s="59"/>
      <c r="H447" s="99"/>
    </row>
    <row r="448" spans="1:8" ht="15.75" x14ac:dyDescent="0.25">
      <c r="A448" s="11" t="s">
        <v>208</v>
      </c>
      <c r="B448" s="4"/>
      <c r="C448" s="12">
        <f t="shared" ref="C448:H448" si="118">SUM(C435,C442,C446)</f>
        <v>596570</v>
      </c>
      <c r="D448" s="12">
        <f t="shared" si="118"/>
        <v>873716.11</v>
      </c>
      <c r="E448" s="12">
        <f t="shared" si="118"/>
        <v>894500</v>
      </c>
      <c r="F448" s="12">
        <f t="shared" si="118"/>
        <v>911295.72</v>
      </c>
      <c r="G448" s="12">
        <f t="shared" si="118"/>
        <v>520718.75</v>
      </c>
      <c r="H448" s="12">
        <f t="shared" si="118"/>
        <v>947500</v>
      </c>
    </row>
    <row r="449" spans="1:8" x14ac:dyDescent="0.2">
      <c r="A449" s="4"/>
      <c r="B449" s="4"/>
      <c r="C449" s="6"/>
      <c r="D449" s="6"/>
      <c r="E449" s="6"/>
      <c r="F449" s="6"/>
      <c r="G449" s="6"/>
      <c r="H449" s="99"/>
    </row>
    <row r="450" spans="1:8" ht="15.75" x14ac:dyDescent="0.25">
      <c r="A450" s="11" t="s">
        <v>202</v>
      </c>
      <c r="B450" s="4"/>
      <c r="C450" s="6"/>
      <c r="D450" s="6"/>
      <c r="E450" s="6"/>
      <c r="F450" s="6"/>
      <c r="G450" s="6"/>
      <c r="H450" s="99"/>
    </row>
    <row r="451" spans="1:8" x14ac:dyDescent="0.2">
      <c r="A451" s="4" t="s">
        <v>62</v>
      </c>
      <c r="B451" s="4" t="s">
        <v>110</v>
      </c>
      <c r="C451" s="6">
        <v>32685</v>
      </c>
      <c r="D451" s="6">
        <v>24675.5</v>
      </c>
      <c r="E451" s="54">
        <v>35000</v>
      </c>
      <c r="F451" s="6">
        <v>35000</v>
      </c>
      <c r="G451" s="54">
        <v>0</v>
      </c>
      <c r="H451" s="120">
        <v>32000</v>
      </c>
    </row>
    <row r="452" spans="1:8" x14ac:dyDescent="0.2">
      <c r="A452" s="4" t="s">
        <v>64</v>
      </c>
      <c r="B452" s="4" t="s">
        <v>111</v>
      </c>
      <c r="C452" s="6">
        <v>21000</v>
      </c>
      <c r="D452" s="6">
        <v>21314.97</v>
      </c>
      <c r="E452" s="54">
        <v>26000</v>
      </c>
      <c r="F452" s="6">
        <v>26000</v>
      </c>
      <c r="G452" s="54">
        <v>14419.05</v>
      </c>
      <c r="H452" s="100">
        <v>26000</v>
      </c>
    </row>
    <row r="453" spans="1:8" x14ac:dyDescent="0.2">
      <c r="A453" s="4" t="s">
        <v>102</v>
      </c>
      <c r="B453" s="4" t="s">
        <v>112</v>
      </c>
      <c r="C453" s="6">
        <v>8490</v>
      </c>
      <c r="D453" s="6">
        <v>9055.2000000000007</v>
      </c>
      <c r="E453" s="54">
        <v>11000</v>
      </c>
      <c r="F453" s="6">
        <v>11000</v>
      </c>
      <c r="G453" s="54">
        <v>10925.94</v>
      </c>
      <c r="H453" s="120">
        <v>14000</v>
      </c>
    </row>
    <row r="454" spans="1:8" x14ac:dyDescent="0.2">
      <c r="A454" s="4" t="s">
        <v>113</v>
      </c>
      <c r="B454" s="4" t="s">
        <v>114</v>
      </c>
      <c r="C454" s="6">
        <v>0</v>
      </c>
      <c r="D454" s="6">
        <v>0</v>
      </c>
      <c r="E454" s="54">
        <v>4000</v>
      </c>
      <c r="F454" s="54">
        <v>6600</v>
      </c>
      <c r="G454" s="54">
        <v>6546.22</v>
      </c>
      <c r="H454" s="120">
        <v>7000</v>
      </c>
    </row>
    <row r="455" spans="1:8" x14ac:dyDescent="0.2">
      <c r="A455" s="4" t="s">
        <v>115</v>
      </c>
      <c r="B455" s="4" t="s">
        <v>116</v>
      </c>
      <c r="C455" s="6">
        <v>300</v>
      </c>
      <c r="D455" s="6">
        <v>300</v>
      </c>
      <c r="E455" s="54">
        <v>300</v>
      </c>
      <c r="F455" s="54">
        <v>300</v>
      </c>
      <c r="G455" s="54">
        <v>212.9</v>
      </c>
      <c r="H455" s="99">
        <v>300</v>
      </c>
    </row>
    <row r="456" spans="1:8" x14ac:dyDescent="0.2">
      <c r="A456" s="4" t="s">
        <v>72</v>
      </c>
      <c r="B456" s="4" t="s">
        <v>117</v>
      </c>
      <c r="C456" s="6">
        <v>107702</v>
      </c>
      <c r="D456" s="6">
        <v>100449.77</v>
      </c>
      <c r="E456" s="54">
        <v>125000</v>
      </c>
      <c r="F456" s="54">
        <v>125000</v>
      </c>
      <c r="G456" s="54">
        <v>82846.59</v>
      </c>
      <c r="H456" s="100">
        <v>125000</v>
      </c>
    </row>
    <row r="457" spans="1:8" x14ac:dyDescent="0.2">
      <c r="A457" s="4" t="s">
        <v>456</v>
      </c>
      <c r="B457" s="4" t="s">
        <v>457</v>
      </c>
      <c r="C457" s="6">
        <v>245</v>
      </c>
      <c r="D457" s="6">
        <v>530</v>
      </c>
      <c r="E457" s="6">
        <v>600</v>
      </c>
      <c r="F457" s="6">
        <v>600</v>
      </c>
      <c r="G457" s="54">
        <v>162</v>
      </c>
      <c r="H457" s="99">
        <v>600</v>
      </c>
    </row>
    <row r="458" spans="1:8" x14ac:dyDescent="0.2">
      <c r="A458" s="4" t="s">
        <v>210</v>
      </c>
      <c r="B458" s="4" t="s">
        <v>211</v>
      </c>
      <c r="C458" s="6">
        <v>7135</v>
      </c>
      <c r="D458" s="6">
        <v>3229.14</v>
      </c>
      <c r="E458" s="6">
        <v>6500</v>
      </c>
      <c r="F458" s="6">
        <v>6500</v>
      </c>
      <c r="G458" s="6">
        <v>2625</v>
      </c>
      <c r="H458" s="100">
        <v>6500</v>
      </c>
    </row>
    <row r="459" spans="1:8" x14ac:dyDescent="0.2">
      <c r="A459" s="4"/>
      <c r="B459" s="4"/>
      <c r="C459" s="6"/>
      <c r="D459" s="6"/>
      <c r="E459" s="6"/>
      <c r="F459" s="6"/>
      <c r="G459" s="6"/>
      <c r="H459" s="99"/>
    </row>
    <row r="460" spans="1:8" ht="15.75" x14ac:dyDescent="0.25">
      <c r="A460" s="11" t="s">
        <v>203</v>
      </c>
      <c r="B460" s="4"/>
      <c r="C460" s="18">
        <f t="shared" ref="C460:H460" si="119">SUM(C451:C458)</f>
        <v>177557</v>
      </c>
      <c r="D460" s="18">
        <f t="shared" si="119"/>
        <v>159554.58000000002</v>
      </c>
      <c r="E460" s="18">
        <f>SUM(E451:E458)</f>
        <v>208400</v>
      </c>
      <c r="F460" s="18">
        <f t="shared" si="119"/>
        <v>211000</v>
      </c>
      <c r="G460" s="18">
        <f t="shared" si="119"/>
        <v>117737.7</v>
      </c>
      <c r="H460" s="18">
        <f t="shared" si="119"/>
        <v>211400</v>
      </c>
    </row>
    <row r="461" spans="1:8" x14ac:dyDescent="0.2">
      <c r="A461" s="4"/>
      <c r="B461" s="4"/>
      <c r="C461" s="6"/>
      <c r="D461" s="6"/>
      <c r="E461" s="6"/>
      <c r="F461" s="6"/>
      <c r="G461" s="6"/>
      <c r="H461" s="99"/>
    </row>
    <row r="462" spans="1:8" ht="15.75" x14ac:dyDescent="0.25">
      <c r="A462" s="11" t="s">
        <v>212</v>
      </c>
      <c r="B462" s="4"/>
      <c r="C462" s="6"/>
      <c r="D462" s="6"/>
      <c r="E462" s="6"/>
      <c r="F462" s="6"/>
      <c r="G462" s="6"/>
      <c r="H462" s="99"/>
    </row>
    <row r="463" spans="1:8" x14ac:dyDescent="0.2">
      <c r="A463" s="4" t="s">
        <v>458</v>
      </c>
      <c r="B463" s="4" t="s">
        <v>459</v>
      </c>
      <c r="C463" s="6">
        <v>36666</v>
      </c>
      <c r="D463" s="6">
        <v>36666</v>
      </c>
      <c r="E463" s="54">
        <v>0</v>
      </c>
      <c r="F463" s="6">
        <v>0</v>
      </c>
      <c r="G463" s="54">
        <v>0</v>
      </c>
      <c r="H463" s="100">
        <v>0</v>
      </c>
    </row>
    <row r="464" spans="1:8" x14ac:dyDescent="0.2">
      <c r="A464" s="4" t="s">
        <v>460</v>
      </c>
      <c r="B464" s="4" t="s">
        <v>461</v>
      </c>
      <c r="C464" s="6">
        <v>1760</v>
      </c>
      <c r="D464" s="6">
        <v>879.98</v>
      </c>
      <c r="E464" s="54">
        <v>0</v>
      </c>
      <c r="F464" s="6">
        <v>0</v>
      </c>
      <c r="G464" s="54">
        <v>0</v>
      </c>
      <c r="H464" s="100">
        <v>0</v>
      </c>
    </row>
    <row r="465" spans="1:8" x14ac:dyDescent="0.2">
      <c r="A465" s="4" t="s">
        <v>540</v>
      </c>
      <c r="B465" s="4" t="s">
        <v>541</v>
      </c>
      <c r="C465" s="6">
        <v>0</v>
      </c>
      <c r="D465" s="6">
        <v>14164.14</v>
      </c>
      <c r="E465" s="54">
        <v>14600</v>
      </c>
      <c r="F465" s="6">
        <v>14225</v>
      </c>
      <c r="G465" s="54">
        <v>14175</v>
      </c>
      <c r="H465" s="100">
        <v>15000</v>
      </c>
    </row>
    <row r="466" spans="1:8" x14ac:dyDescent="0.2">
      <c r="A466" s="4" t="s">
        <v>542</v>
      </c>
      <c r="B466" s="4" t="s">
        <v>573</v>
      </c>
      <c r="C466" s="6">
        <v>0</v>
      </c>
      <c r="D466" s="6">
        <v>3975</v>
      </c>
      <c r="E466" s="54">
        <v>3600</v>
      </c>
      <c r="F466" s="6">
        <v>3975</v>
      </c>
      <c r="G466" s="54">
        <v>3964.51</v>
      </c>
      <c r="H466" s="100">
        <v>3200</v>
      </c>
    </row>
    <row r="467" spans="1:8" ht="15.75" x14ac:dyDescent="0.25">
      <c r="A467" s="11" t="s">
        <v>213</v>
      </c>
      <c r="B467" s="4"/>
      <c r="C467" s="18">
        <f t="shared" ref="C467:H467" si="120">SUM(C463:C466)</f>
        <v>38426</v>
      </c>
      <c r="D467" s="18">
        <f t="shared" si="120"/>
        <v>55685.120000000003</v>
      </c>
      <c r="E467" s="59">
        <f t="shared" si="120"/>
        <v>18200</v>
      </c>
      <c r="F467" s="18">
        <f t="shared" si="120"/>
        <v>18200</v>
      </c>
      <c r="G467" s="18">
        <f t="shared" si="120"/>
        <v>18139.510000000002</v>
      </c>
      <c r="H467" s="18">
        <f t="shared" si="120"/>
        <v>18200</v>
      </c>
    </row>
    <row r="468" spans="1:8" ht="15.75" x14ac:dyDescent="0.25">
      <c r="A468" s="11"/>
      <c r="B468" s="4"/>
      <c r="C468" s="18"/>
      <c r="D468" s="18"/>
      <c r="E468" s="59"/>
      <c r="F468" s="18"/>
      <c r="G468" s="18"/>
      <c r="H468" s="99"/>
    </row>
    <row r="469" spans="1:8" ht="15.75" x14ac:dyDescent="0.25">
      <c r="A469" s="11" t="s">
        <v>416</v>
      </c>
      <c r="B469" s="4" t="s">
        <v>574</v>
      </c>
      <c r="C469" s="18"/>
      <c r="D469" s="18"/>
      <c r="E469" s="59"/>
      <c r="F469" s="18"/>
      <c r="G469" s="18"/>
      <c r="H469" s="99"/>
    </row>
    <row r="470" spans="1:8" x14ac:dyDescent="0.2">
      <c r="A470" s="4" t="s">
        <v>462</v>
      </c>
      <c r="B470" s="4" t="s">
        <v>463</v>
      </c>
      <c r="C470" s="6">
        <v>10000</v>
      </c>
      <c r="D470" s="6">
        <v>10000</v>
      </c>
      <c r="E470" s="54">
        <v>50000</v>
      </c>
      <c r="F470" s="6">
        <v>50000</v>
      </c>
      <c r="G470" s="54">
        <v>50000</v>
      </c>
      <c r="H470" s="120">
        <v>90000</v>
      </c>
    </row>
    <row r="471" spans="1:8" ht="19.5" customHeight="1" x14ac:dyDescent="0.25">
      <c r="A471" s="11" t="s">
        <v>464</v>
      </c>
      <c r="B471" s="4"/>
      <c r="C471" s="18">
        <f t="shared" ref="C471:H471" si="121">SUM(C470)</f>
        <v>10000</v>
      </c>
      <c r="D471" s="18">
        <f t="shared" si="121"/>
        <v>10000</v>
      </c>
      <c r="E471" s="18">
        <f t="shared" si="121"/>
        <v>50000</v>
      </c>
      <c r="F471" s="18">
        <f t="shared" si="121"/>
        <v>50000</v>
      </c>
      <c r="G471" s="18">
        <f t="shared" si="121"/>
        <v>50000</v>
      </c>
      <c r="H471" s="18">
        <f t="shared" si="121"/>
        <v>90000</v>
      </c>
    </row>
    <row r="472" spans="1:8" customFormat="1" ht="15.75" x14ac:dyDescent="0.25">
      <c r="A472" s="71"/>
      <c r="B472" s="7"/>
      <c r="C472" s="78"/>
      <c r="D472" s="78"/>
      <c r="E472" s="78"/>
      <c r="F472" s="78"/>
      <c r="G472" s="78"/>
      <c r="H472" s="103"/>
    </row>
    <row r="473" spans="1:8" ht="18.75" x14ac:dyDescent="0.3">
      <c r="A473" s="14" t="s">
        <v>74</v>
      </c>
      <c r="B473" s="4" t="s">
        <v>75</v>
      </c>
      <c r="C473" s="12">
        <f t="shared" ref="C473:H473" si="122">SUM(C467,C460,C448,C471)</f>
        <v>822553</v>
      </c>
      <c r="D473" s="12">
        <f t="shared" si="122"/>
        <v>1098955.81</v>
      </c>
      <c r="E473" s="12">
        <f t="shared" si="122"/>
        <v>1171100</v>
      </c>
      <c r="F473" s="12">
        <f t="shared" si="122"/>
        <v>1190495.72</v>
      </c>
      <c r="G473" s="12">
        <f t="shared" si="122"/>
        <v>706595.96</v>
      </c>
      <c r="H473" s="12">
        <f t="shared" si="122"/>
        <v>1267100</v>
      </c>
    </row>
    <row r="474" spans="1:8" customFormat="1" ht="15" x14ac:dyDescent="0.25">
      <c r="A474" s="7"/>
      <c r="B474" s="7"/>
      <c r="C474" s="8"/>
      <c r="D474" s="8"/>
      <c r="E474" s="8"/>
      <c r="F474" s="8"/>
      <c r="G474" s="8"/>
      <c r="H474" s="103"/>
    </row>
    <row r="475" spans="1:8" x14ac:dyDescent="0.2">
      <c r="A475" s="9"/>
      <c r="H475" s="99"/>
    </row>
    <row r="476" spans="1:8" x14ac:dyDescent="0.2">
      <c r="A476" s="9"/>
      <c r="H476" s="99"/>
    </row>
    <row r="477" spans="1:8" x14ac:dyDescent="0.2">
      <c r="A477" s="9"/>
      <c r="H477" s="99"/>
    </row>
    <row r="478" spans="1:8" ht="37.5" x14ac:dyDescent="0.3">
      <c r="A478" s="37" t="s">
        <v>118</v>
      </c>
      <c r="H478" s="99"/>
    </row>
    <row r="479" spans="1:8" ht="15" customHeight="1" x14ac:dyDescent="0.3">
      <c r="A479" s="37"/>
      <c r="H479" s="99"/>
    </row>
    <row r="480" spans="1:8" ht="15" customHeight="1" x14ac:dyDescent="0.25">
      <c r="A480" s="17" t="s">
        <v>206</v>
      </c>
      <c r="H480" s="99"/>
    </row>
    <row r="481" spans="1:8" x14ac:dyDescent="0.2">
      <c r="A481" s="4" t="s">
        <v>432</v>
      </c>
      <c r="B481" s="4" t="s">
        <v>433</v>
      </c>
      <c r="C481" s="33">
        <v>790000</v>
      </c>
      <c r="D481" s="33">
        <v>794652</v>
      </c>
      <c r="E481" s="33">
        <v>823936</v>
      </c>
      <c r="F481" s="33">
        <v>823936</v>
      </c>
      <c r="G481" s="93">
        <v>823936</v>
      </c>
      <c r="H481" s="99"/>
    </row>
    <row r="482" spans="1:8" x14ac:dyDescent="0.2">
      <c r="A482" s="4" t="s">
        <v>77</v>
      </c>
      <c r="B482" s="4" t="s">
        <v>496</v>
      </c>
      <c r="C482" s="33">
        <v>0</v>
      </c>
      <c r="D482" s="33">
        <v>0</v>
      </c>
      <c r="E482" s="33">
        <v>0</v>
      </c>
      <c r="F482" s="33">
        <v>0</v>
      </c>
      <c r="G482" s="93">
        <v>0</v>
      </c>
      <c r="H482" s="99">
        <v>0</v>
      </c>
    </row>
    <row r="483" spans="1:8" ht="15.75" x14ac:dyDescent="0.25">
      <c r="A483" s="11" t="s">
        <v>214</v>
      </c>
      <c r="B483" s="4"/>
      <c r="C483" s="39">
        <f t="shared" ref="C483:D483" si="123">SUM(C481)</f>
        <v>790000</v>
      </c>
      <c r="D483" s="39">
        <f t="shared" si="123"/>
        <v>794652</v>
      </c>
      <c r="E483" s="39">
        <f>SUM(E481)</f>
        <v>823936</v>
      </c>
      <c r="F483" s="39">
        <f t="shared" ref="F483:H483" si="124">SUM(F481)</f>
        <v>823936</v>
      </c>
      <c r="G483" s="39">
        <f t="shared" si="124"/>
        <v>823936</v>
      </c>
      <c r="H483" s="39">
        <f t="shared" si="124"/>
        <v>0</v>
      </c>
    </row>
    <row r="484" spans="1:8" x14ac:dyDescent="0.2">
      <c r="A484" s="4"/>
      <c r="B484" s="4"/>
      <c r="C484" s="33"/>
      <c r="D484" s="33"/>
      <c r="E484" s="33"/>
      <c r="F484" s="33"/>
      <c r="G484" s="33"/>
      <c r="H484" s="99"/>
    </row>
    <row r="485" spans="1:8" ht="15.75" x14ac:dyDescent="0.25">
      <c r="A485" s="11" t="s">
        <v>215</v>
      </c>
      <c r="B485" s="4"/>
      <c r="C485" s="33"/>
      <c r="D485" s="33"/>
      <c r="E485" s="33"/>
      <c r="F485" s="33"/>
      <c r="G485" s="33"/>
      <c r="H485" s="99"/>
    </row>
    <row r="486" spans="1:8" x14ac:dyDescent="0.2">
      <c r="A486" s="4" t="s">
        <v>216</v>
      </c>
      <c r="B486" s="4" t="s">
        <v>217</v>
      </c>
      <c r="C486" s="33">
        <v>28744</v>
      </c>
      <c r="D486" s="33">
        <v>28744</v>
      </c>
      <c r="E486" s="33">
        <v>28500</v>
      </c>
      <c r="F486" s="33">
        <v>28500</v>
      </c>
      <c r="G486" s="93">
        <v>28535</v>
      </c>
      <c r="H486" s="100">
        <v>28500</v>
      </c>
    </row>
    <row r="487" spans="1:8" ht="31.5" x14ac:dyDescent="0.25">
      <c r="A487" s="17" t="s">
        <v>218</v>
      </c>
      <c r="B487" s="4"/>
      <c r="C487" s="39">
        <f t="shared" ref="C487:H487" si="125">SUM(C486)</f>
        <v>28744</v>
      </c>
      <c r="D487" s="39">
        <v>28744</v>
      </c>
      <c r="E487" s="39">
        <f>SUM(E486)</f>
        <v>28500</v>
      </c>
      <c r="F487" s="39">
        <f t="shared" si="125"/>
        <v>28500</v>
      </c>
      <c r="G487" s="39">
        <f t="shared" si="125"/>
        <v>28535</v>
      </c>
      <c r="H487" s="39">
        <f t="shared" si="125"/>
        <v>28500</v>
      </c>
    </row>
    <row r="488" spans="1:8" x14ac:dyDescent="0.2">
      <c r="A488" s="4"/>
      <c r="B488" s="4"/>
      <c r="C488" s="33"/>
      <c r="D488" s="33"/>
      <c r="E488" s="33"/>
      <c r="F488" s="33"/>
      <c r="G488" s="33"/>
      <c r="H488" s="99"/>
    </row>
    <row r="489" spans="1:8" ht="15.75" x14ac:dyDescent="0.25">
      <c r="A489" s="11" t="s">
        <v>207</v>
      </c>
      <c r="B489" s="4"/>
      <c r="C489" s="33"/>
      <c r="D489" s="33"/>
      <c r="E489" s="33"/>
      <c r="F489" s="33"/>
      <c r="G489" s="33"/>
      <c r="H489" s="99"/>
    </row>
    <row r="490" spans="1:8" x14ac:dyDescent="0.2">
      <c r="A490" s="4" t="s">
        <v>82</v>
      </c>
      <c r="B490" s="4" t="s">
        <v>119</v>
      </c>
      <c r="C490" s="33">
        <v>528</v>
      </c>
      <c r="D490" s="33">
        <v>421.99</v>
      </c>
      <c r="E490" s="33">
        <v>600</v>
      </c>
      <c r="F490" s="33">
        <v>600</v>
      </c>
      <c r="G490" s="60">
        <v>9669.44</v>
      </c>
      <c r="H490" s="120">
        <v>10000</v>
      </c>
    </row>
    <row r="491" spans="1:8" ht="15.75" x14ac:dyDescent="0.25">
      <c r="A491" s="11" t="s">
        <v>183</v>
      </c>
      <c r="B491" s="4"/>
      <c r="C491" s="39">
        <f t="shared" ref="C491:H491" si="126">SUM(C490)</f>
        <v>528</v>
      </c>
      <c r="D491" s="39">
        <f t="shared" si="126"/>
        <v>421.99</v>
      </c>
      <c r="E491" s="39">
        <f>SUM(E490)</f>
        <v>600</v>
      </c>
      <c r="F491" s="39">
        <f t="shared" si="126"/>
        <v>600</v>
      </c>
      <c r="G491" s="39">
        <f t="shared" si="126"/>
        <v>9669.44</v>
      </c>
      <c r="H491" s="39">
        <f t="shared" si="126"/>
        <v>10000</v>
      </c>
    </row>
    <row r="492" spans="1:8" ht="15.75" x14ac:dyDescent="0.25">
      <c r="A492" s="11"/>
      <c r="B492" s="4"/>
      <c r="C492" s="39"/>
      <c r="D492" s="39"/>
      <c r="E492" s="39"/>
      <c r="F492" s="39"/>
      <c r="G492" s="39"/>
      <c r="H492" s="99"/>
    </row>
    <row r="493" spans="1:8" ht="15.75" x14ac:dyDescent="0.25">
      <c r="A493" s="11"/>
      <c r="B493" s="4"/>
      <c r="C493" s="39"/>
      <c r="D493" s="39"/>
      <c r="E493" s="39"/>
      <c r="F493" s="39"/>
      <c r="G493" s="39"/>
      <c r="H493" s="99"/>
    </row>
    <row r="494" spans="1:8" ht="31.5" x14ac:dyDescent="0.25">
      <c r="A494" s="17" t="s">
        <v>219</v>
      </c>
      <c r="B494" s="3"/>
      <c r="C494" s="39"/>
      <c r="D494" s="39"/>
      <c r="E494" s="39"/>
      <c r="F494" s="39"/>
      <c r="G494" s="39"/>
      <c r="H494" s="99"/>
    </row>
    <row r="495" spans="1:8" x14ac:dyDescent="0.2">
      <c r="A495" s="3" t="s">
        <v>93</v>
      </c>
      <c r="B495" s="3" t="s">
        <v>453</v>
      </c>
      <c r="C495" s="33">
        <v>0</v>
      </c>
      <c r="D495" s="33">
        <v>0</v>
      </c>
      <c r="E495" s="33">
        <v>0</v>
      </c>
      <c r="F495" s="33">
        <v>0</v>
      </c>
      <c r="G495" s="33">
        <v>0</v>
      </c>
      <c r="H495" s="99">
        <v>0</v>
      </c>
    </row>
    <row r="496" spans="1:8" x14ac:dyDescent="0.2">
      <c r="A496" s="4" t="s">
        <v>120</v>
      </c>
      <c r="B496" s="4" t="s">
        <v>121</v>
      </c>
      <c r="C496" s="33">
        <v>1200</v>
      </c>
      <c r="D496" s="33">
        <v>2938.95</v>
      </c>
      <c r="E496" s="33">
        <v>0</v>
      </c>
      <c r="F496" s="33">
        <v>0</v>
      </c>
      <c r="G496" s="33">
        <v>0</v>
      </c>
      <c r="H496" s="99">
        <v>0</v>
      </c>
    </row>
    <row r="497" spans="1:8" x14ac:dyDescent="0.2">
      <c r="A497" s="4" t="s">
        <v>122</v>
      </c>
      <c r="B497" s="4" t="s">
        <v>123</v>
      </c>
      <c r="C497" s="33">
        <v>0</v>
      </c>
      <c r="D497" s="33">
        <v>30795</v>
      </c>
      <c r="E497" s="33">
        <v>0</v>
      </c>
      <c r="F497" s="33">
        <v>0</v>
      </c>
      <c r="G497" s="33">
        <v>15370</v>
      </c>
      <c r="H497" s="100">
        <v>0</v>
      </c>
    </row>
    <row r="498" spans="1:8" x14ac:dyDescent="0.2">
      <c r="A498" s="4" t="s">
        <v>225</v>
      </c>
      <c r="B498" s="4" t="s">
        <v>124</v>
      </c>
      <c r="C498" s="33">
        <v>0</v>
      </c>
      <c r="D498" s="33">
        <v>0</v>
      </c>
      <c r="E498" s="33">
        <v>0</v>
      </c>
      <c r="F498" s="33">
        <v>0</v>
      </c>
      <c r="G498" s="33">
        <v>220.55</v>
      </c>
      <c r="H498" s="99">
        <v>0</v>
      </c>
    </row>
    <row r="499" spans="1:8" ht="31.5" x14ac:dyDescent="0.25">
      <c r="A499" s="17" t="s">
        <v>220</v>
      </c>
      <c r="B499" s="4"/>
      <c r="C499" s="39">
        <f t="shared" ref="C499:H499" si="127">SUM(C495:C498)</f>
        <v>1200</v>
      </c>
      <c r="D499" s="39">
        <f t="shared" si="127"/>
        <v>33733.949999999997</v>
      </c>
      <c r="E499" s="39">
        <f t="shared" si="127"/>
        <v>0</v>
      </c>
      <c r="F499" s="39">
        <f t="shared" si="127"/>
        <v>0</v>
      </c>
      <c r="G499" s="39">
        <f t="shared" si="127"/>
        <v>15590.55</v>
      </c>
      <c r="H499" s="39">
        <f t="shared" si="127"/>
        <v>0</v>
      </c>
    </row>
    <row r="500" spans="1:8" ht="15.75" x14ac:dyDescent="0.25">
      <c r="A500" s="17"/>
      <c r="B500" s="4"/>
      <c r="C500" s="39"/>
      <c r="D500" s="39"/>
      <c r="E500" s="39"/>
      <c r="F500" s="39"/>
      <c r="G500" s="39"/>
      <c r="H500" s="99"/>
    </row>
    <row r="501" spans="1:8" ht="15.75" x14ac:dyDescent="0.25">
      <c r="A501" s="17" t="s">
        <v>221</v>
      </c>
      <c r="B501" s="4"/>
      <c r="C501" s="39"/>
      <c r="D501" s="39"/>
      <c r="E501" s="39"/>
      <c r="F501" s="39"/>
      <c r="G501" s="39"/>
      <c r="H501" s="99"/>
    </row>
    <row r="502" spans="1:8" x14ac:dyDescent="0.2">
      <c r="A502" s="1" t="s">
        <v>441</v>
      </c>
      <c r="B502" s="1" t="s">
        <v>125</v>
      </c>
      <c r="C502" s="88">
        <v>5582</v>
      </c>
      <c r="D502" s="88">
        <v>0</v>
      </c>
      <c r="E502" s="104">
        <v>2000</v>
      </c>
      <c r="F502" s="104">
        <v>2000</v>
      </c>
      <c r="G502" s="104">
        <v>4446.96</v>
      </c>
      <c r="H502" s="99">
        <v>2000</v>
      </c>
    </row>
    <row r="503" spans="1:8" ht="15.75" x14ac:dyDescent="0.25">
      <c r="A503" s="11" t="s">
        <v>222</v>
      </c>
      <c r="B503" s="4"/>
      <c r="C503" s="39">
        <f>SUM(C502)</f>
        <v>5582</v>
      </c>
      <c r="D503" s="39">
        <f>SUM(D502)</f>
        <v>0</v>
      </c>
      <c r="E503" s="39">
        <f t="shared" ref="E503:H503" si="128">SUM(E502)</f>
        <v>2000</v>
      </c>
      <c r="F503" s="39">
        <f t="shared" si="128"/>
        <v>2000</v>
      </c>
      <c r="G503" s="39">
        <f t="shared" si="128"/>
        <v>4446.96</v>
      </c>
      <c r="H503" s="39">
        <f t="shared" si="128"/>
        <v>2000</v>
      </c>
    </row>
    <row r="504" spans="1:8" x14ac:dyDescent="0.2">
      <c r="A504" s="4"/>
      <c r="B504" s="4"/>
      <c r="C504" s="33"/>
      <c r="D504" s="33"/>
      <c r="E504" s="33"/>
      <c r="F504" s="33"/>
      <c r="G504" s="33"/>
      <c r="H504" s="99"/>
    </row>
    <row r="505" spans="1:8" ht="15.75" x14ac:dyDescent="0.25">
      <c r="A505" s="11" t="s">
        <v>434</v>
      </c>
      <c r="B505" s="4"/>
      <c r="C505" s="33"/>
      <c r="D505" s="33"/>
      <c r="E505" s="33"/>
      <c r="F505" s="33"/>
      <c r="G505" s="33"/>
      <c r="H505" s="99"/>
    </row>
    <row r="506" spans="1:8" x14ac:dyDescent="0.2">
      <c r="A506" s="4" t="s">
        <v>436</v>
      </c>
      <c r="B506" s="4" t="s">
        <v>435</v>
      </c>
      <c r="C506" s="33">
        <v>65024</v>
      </c>
      <c r="D506" s="33">
        <v>201000</v>
      </c>
      <c r="E506" s="100">
        <v>204000</v>
      </c>
      <c r="F506" s="33">
        <v>204000</v>
      </c>
      <c r="G506" s="60">
        <v>0</v>
      </c>
      <c r="H506" s="100">
        <v>215000</v>
      </c>
    </row>
    <row r="507" spans="1:8" x14ac:dyDescent="0.2">
      <c r="A507" s="4" t="s">
        <v>438</v>
      </c>
      <c r="B507" s="4" t="s">
        <v>437</v>
      </c>
      <c r="C507" s="33">
        <v>2318</v>
      </c>
      <c r="D507" s="33">
        <v>0</v>
      </c>
      <c r="E507" s="33">
        <v>0</v>
      </c>
      <c r="F507" s="33">
        <v>0</v>
      </c>
      <c r="G507" s="33">
        <v>0</v>
      </c>
      <c r="H507" s="99">
        <v>0</v>
      </c>
    </row>
    <row r="508" spans="1:8" x14ac:dyDescent="0.2">
      <c r="A508" s="4" t="s">
        <v>439</v>
      </c>
      <c r="B508" s="4" t="s">
        <v>440</v>
      </c>
      <c r="C508" s="33">
        <v>13907</v>
      </c>
      <c r="D508" s="33">
        <v>79764.5</v>
      </c>
      <c r="E508" s="33">
        <v>0</v>
      </c>
      <c r="F508" s="33">
        <v>0</v>
      </c>
      <c r="G508" s="33">
        <v>0</v>
      </c>
      <c r="H508" s="99">
        <v>0</v>
      </c>
    </row>
    <row r="509" spans="1:8" ht="15.75" x14ac:dyDescent="0.25">
      <c r="A509" s="11" t="s">
        <v>442</v>
      </c>
      <c r="B509" s="4"/>
      <c r="C509" s="39">
        <f t="shared" ref="C509:H509" si="129">SUM(C506:C508)</f>
        <v>81249</v>
      </c>
      <c r="D509" s="39">
        <f t="shared" si="129"/>
        <v>280764.5</v>
      </c>
      <c r="E509" s="39">
        <f t="shared" si="129"/>
        <v>204000</v>
      </c>
      <c r="F509" s="39">
        <f t="shared" si="129"/>
        <v>204000</v>
      </c>
      <c r="G509" s="39">
        <f t="shared" si="129"/>
        <v>0</v>
      </c>
      <c r="H509" s="39">
        <f t="shared" si="129"/>
        <v>215000</v>
      </c>
    </row>
    <row r="510" spans="1:8" x14ac:dyDescent="0.2">
      <c r="A510" s="4"/>
      <c r="B510" s="4"/>
      <c r="C510" s="33"/>
      <c r="D510" s="33"/>
      <c r="E510" s="33"/>
      <c r="F510" s="33"/>
      <c r="G510" s="33"/>
      <c r="H510" s="99"/>
    </row>
    <row r="511" spans="1:8" ht="15.75" x14ac:dyDescent="0.25">
      <c r="A511" s="11" t="s">
        <v>223</v>
      </c>
      <c r="B511" s="4"/>
      <c r="C511" s="33"/>
      <c r="D511" s="33"/>
      <c r="E511" s="33"/>
      <c r="F511" s="33"/>
      <c r="G511" s="33"/>
      <c r="H511" s="99"/>
    </row>
    <row r="512" spans="1:8" x14ac:dyDescent="0.2">
      <c r="A512" s="4" t="s">
        <v>126</v>
      </c>
      <c r="B512" s="4" t="s">
        <v>127</v>
      </c>
      <c r="C512" s="33">
        <v>0</v>
      </c>
      <c r="D512" s="33">
        <v>0</v>
      </c>
      <c r="E512" s="33">
        <v>0</v>
      </c>
      <c r="F512" s="33">
        <v>0</v>
      </c>
      <c r="G512" s="33">
        <v>0</v>
      </c>
      <c r="H512" s="99">
        <v>0</v>
      </c>
    </row>
    <row r="513" spans="1:8" x14ac:dyDescent="0.2">
      <c r="A513" s="4" t="s">
        <v>128</v>
      </c>
      <c r="B513" s="4" t="s">
        <v>129</v>
      </c>
      <c r="C513" s="33">
        <v>0</v>
      </c>
      <c r="D513" s="33">
        <v>0</v>
      </c>
      <c r="E513" s="33">
        <v>0</v>
      </c>
      <c r="F513" s="33">
        <v>0</v>
      </c>
      <c r="G513" s="33">
        <v>0</v>
      </c>
      <c r="H513" s="99">
        <v>0</v>
      </c>
    </row>
    <row r="514" spans="1:8" ht="15.75" x14ac:dyDescent="0.25">
      <c r="A514" s="11" t="s">
        <v>224</v>
      </c>
      <c r="B514" s="4"/>
      <c r="C514" s="39">
        <f t="shared" ref="C514:H514" si="130">SUM(C512:C513)</f>
        <v>0</v>
      </c>
      <c r="D514" s="39">
        <f t="shared" si="130"/>
        <v>0</v>
      </c>
      <c r="E514" s="39">
        <v>0</v>
      </c>
      <c r="F514" s="39">
        <f t="shared" si="130"/>
        <v>0</v>
      </c>
      <c r="G514" s="39">
        <f t="shared" si="130"/>
        <v>0</v>
      </c>
      <c r="H514" s="39">
        <f t="shared" si="130"/>
        <v>0</v>
      </c>
    </row>
    <row r="515" spans="1:8" customFormat="1" ht="15" x14ac:dyDescent="0.25">
      <c r="A515" s="7"/>
      <c r="B515" s="7"/>
      <c r="C515" s="38"/>
      <c r="D515" s="38"/>
      <c r="E515" s="38"/>
      <c r="F515" s="38"/>
      <c r="G515" s="38"/>
      <c r="H515" s="103"/>
    </row>
    <row r="516" spans="1:8" ht="18.75" x14ac:dyDescent="0.3">
      <c r="A516" s="14" t="s">
        <v>204</v>
      </c>
      <c r="B516" s="4" t="s">
        <v>75</v>
      </c>
      <c r="C516" s="50">
        <f>SUM(C514,C503,C499,C491,C487,C483,C509)</f>
        <v>907303</v>
      </c>
      <c r="D516" s="50">
        <f>SUM(D514,D503,D499,D491,D487,D483,D509)</f>
        <v>1138316.44</v>
      </c>
      <c r="E516" s="50">
        <f t="shared" ref="E516:G516" si="131">SUM(E514,E503,E499,E491,E487,E483,E509)</f>
        <v>1059036</v>
      </c>
      <c r="F516" s="50">
        <f t="shared" si="131"/>
        <v>1059036</v>
      </c>
      <c r="G516" s="50">
        <f t="shared" si="131"/>
        <v>882177.95</v>
      </c>
      <c r="H516" s="50">
        <f>SUM(H514,H503,H499,H491,H487,H483,H509)</f>
        <v>255500</v>
      </c>
    </row>
    <row r="517" spans="1:8" customFormat="1" ht="15" x14ac:dyDescent="0.25">
      <c r="A517" s="7"/>
      <c r="B517" s="7"/>
      <c r="C517" s="8"/>
      <c r="D517" s="8"/>
      <c r="E517" s="8"/>
      <c r="F517" s="8"/>
      <c r="G517" s="8"/>
      <c r="H517" s="103"/>
    </row>
    <row r="518" spans="1:8" ht="37.5" x14ac:dyDescent="0.3">
      <c r="A518" s="37" t="s">
        <v>130</v>
      </c>
      <c r="H518" s="99"/>
    </row>
    <row r="519" spans="1:8" ht="15.75" x14ac:dyDescent="0.25">
      <c r="A519" s="11" t="s">
        <v>428</v>
      </c>
      <c r="B519" s="4"/>
      <c r="C519" s="6"/>
      <c r="D519" s="6"/>
      <c r="E519" s="6"/>
      <c r="F519" s="6"/>
      <c r="G519" s="54"/>
      <c r="H519" s="99"/>
    </row>
    <row r="520" spans="1:8" customFormat="1" ht="17.25" customHeight="1" x14ac:dyDescent="0.25">
      <c r="A520" s="72" t="s">
        <v>430</v>
      </c>
      <c r="B520" s="72" t="s">
        <v>429</v>
      </c>
      <c r="C520" s="8">
        <v>142292</v>
      </c>
      <c r="D520" s="119">
        <v>146259.88</v>
      </c>
      <c r="E520" s="49">
        <v>148040</v>
      </c>
      <c r="F520" s="8">
        <v>148040</v>
      </c>
      <c r="G520" s="94">
        <v>148040</v>
      </c>
      <c r="H520" s="49">
        <v>155442</v>
      </c>
    </row>
    <row r="521" spans="1:8" customFormat="1" ht="17.25" customHeight="1" x14ac:dyDescent="0.25">
      <c r="A521" s="72" t="s">
        <v>580</v>
      </c>
      <c r="B521" s="72" t="s">
        <v>579</v>
      </c>
      <c r="C521" s="119">
        <v>0</v>
      </c>
      <c r="D521" s="119">
        <v>0</v>
      </c>
      <c r="E521" s="49">
        <v>0</v>
      </c>
      <c r="F521" s="119">
        <v>0</v>
      </c>
      <c r="G521" s="125">
        <v>0</v>
      </c>
      <c r="H521" s="49">
        <v>84700</v>
      </c>
    </row>
    <row r="522" spans="1:8" ht="15.75" x14ac:dyDescent="0.25">
      <c r="A522" s="11" t="s">
        <v>131</v>
      </c>
      <c r="B522" s="4" t="s">
        <v>75</v>
      </c>
      <c r="C522" s="109">
        <f t="shared" ref="C522:G522" si="132">SUM(C520:C521)</f>
        <v>142292</v>
      </c>
      <c r="D522" s="109">
        <f t="shared" si="132"/>
        <v>146259.88</v>
      </c>
      <c r="E522" s="109">
        <f t="shared" si="132"/>
        <v>148040</v>
      </c>
      <c r="F522" s="109">
        <f t="shared" si="132"/>
        <v>148040</v>
      </c>
      <c r="G522" s="109">
        <f t="shared" si="132"/>
        <v>148040</v>
      </c>
      <c r="H522" s="109">
        <f>SUM(H520:H521)</f>
        <v>240142</v>
      </c>
    </row>
    <row r="523" spans="1:8" customFormat="1" ht="15" x14ac:dyDescent="0.25">
      <c r="A523" s="7"/>
      <c r="B523" s="7"/>
      <c r="C523" s="8"/>
      <c r="D523" s="8"/>
      <c r="E523" s="8"/>
      <c r="F523" s="8"/>
      <c r="G523" s="8"/>
      <c r="H523" s="103"/>
    </row>
    <row r="524" spans="1:8" ht="16.5" customHeight="1" x14ac:dyDescent="0.3">
      <c r="A524" s="14" t="s">
        <v>227</v>
      </c>
      <c r="H524" s="99"/>
    </row>
    <row r="525" spans="1:8" x14ac:dyDescent="0.2">
      <c r="A525" s="4"/>
      <c r="B525" s="4"/>
      <c r="C525" s="6"/>
      <c r="D525" s="6"/>
      <c r="E525" s="6"/>
      <c r="F525" s="6"/>
      <c r="G525" s="6"/>
      <c r="H525" s="99"/>
    </row>
    <row r="526" spans="1:8" x14ac:dyDescent="0.2">
      <c r="A526" s="4" t="s">
        <v>132</v>
      </c>
      <c r="B526" s="4" t="s">
        <v>431</v>
      </c>
      <c r="C526" s="6">
        <v>142292</v>
      </c>
      <c r="D526" s="6">
        <v>146259.88</v>
      </c>
      <c r="E526" s="108">
        <v>148040</v>
      </c>
      <c r="F526" s="6">
        <v>148040</v>
      </c>
      <c r="G526" s="54">
        <v>148040</v>
      </c>
      <c r="H526" s="108">
        <v>240142</v>
      </c>
    </row>
    <row r="527" spans="1:8" x14ac:dyDescent="0.2">
      <c r="A527" s="4"/>
      <c r="B527" s="4"/>
      <c r="C527" s="6"/>
      <c r="D527" s="6"/>
      <c r="E527" s="6"/>
      <c r="F527" s="6"/>
      <c r="G527" s="6"/>
      <c r="H527" s="99"/>
    </row>
    <row r="528" spans="1:8" ht="13.5" customHeight="1" x14ac:dyDescent="0.25">
      <c r="A528" s="13" t="s">
        <v>228</v>
      </c>
      <c r="C528" s="21">
        <f t="shared" ref="C528:H528" si="133">SUM(C526:C526)</f>
        <v>142292</v>
      </c>
      <c r="D528" s="21">
        <f t="shared" si="133"/>
        <v>146259.88</v>
      </c>
      <c r="E528" s="21">
        <f t="shared" si="133"/>
        <v>148040</v>
      </c>
      <c r="F528" s="21">
        <f t="shared" si="133"/>
        <v>148040</v>
      </c>
      <c r="G528" s="21">
        <f t="shared" si="133"/>
        <v>148040</v>
      </c>
      <c r="H528" s="21">
        <f t="shared" si="133"/>
        <v>240142</v>
      </c>
    </row>
    <row r="529" spans="8:8" x14ac:dyDescent="0.2">
      <c r="H529" s="99"/>
    </row>
    <row r="530" spans="8:8" x14ac:dyDescent="0.2">
      <c r="H530" s="99"/>
    </row>
    <row r="531" spans="8:8" x14ac:dyDescent="0.2">
      <c r="H531" s="99"/>
    </row>
    <row r="532" spans="8:8" x14ac:dyDescent="0.2">
      <c r="H532" s="99"/>
    </row>
    <row r="533" spans="8:8" x14ac:dyDescent="0.2">
      <c r="H533" s="99"/>
    </row>
    <row r="534" spans="8:8" x14ac:dyDescent="0.2">
      <c r="H534" s="99"/>
    </row>
    <row r="535" spans="8:8" x14ac:dyDescent="0.2">
      <c r="H535" s="99"/>
    </row>
    <row r="536" spans="8:8" x14ac:dyDescent="0.2">
      <c r="H536" s="99"/>
    </row>
    <row r="537" spans="8:8" x14ac:dyDescent="0.2">
      <c r="H537" s="99"/>
    </row>
    <row r="538" spans="8:8" x14ac:dyDescent="0.2">
      <c r="H538" s="99"/>
    </row>
    <row r="539" spans="8:8" x14ac:dyDescent="0.2">
      <c r="H539" s="99"/>
    </row>
    <row r="540" spans="8:8" x14ac:dyDescent="0.2">
      <c r="H540" s="99"/>
    </row>
    <row r="541" spans="8:8" x14ac:dyDescent="0.2">
      <c r="H541" s="99"/>
    </row>
    <row r="542" spans="8:8" x14ac:dyDescent="0.2">
      <c r="H542" s="99"/>
    </row>
    <row r="543" spans="8:8" x14ac:dyDescent="0.2">
      <c r="H543" s="99"/>
    </row>
    <row r="544" spans="8:8" x14ac:dyDescent="0.2">
      <c r="H544" s="99"/>
    </row>
    <row r="545" spans="8:8" x14ac:dyDescent="0.2">
      <c r="H545" s="99"/>
    </row>
    <row r="546" spans="8:8" x14ac:dyDescent="0.2">
      <c r="H546" s="99"/>
    </row>
    <row r="547" spans="8:8" x14ac:dyDescent="0.2">
      <c r="H547" s="99"/>
    </row>
    <row r="548" spans="8:8" x14ac:dyDescent="0.2">
      <c r="H548" s="99"/>
    </row>
    <row r="549" spans="8:8" x14ac:dyDescent="0.2">
      <c r="H549" s="99"/>
    </row>
    <row r="550" spans="8:8" x14ac:dyDescent="0.2">
      <c r="H550" s="99"/>
    </row>
    <row r="551" spans="8:8" x14ac:dyDescent="0.2">
      <c r="H551" s="99"/>
    </row>
    <row r="552" spans="8:8" x14ac:dyDescent="0.2">
      <c r="H552" s="99"/>
    </row>
    <row r="553" spans="8:8" x14ac:dyDescent="0.2">
      <c r="H553" s="99"/>
    </row>
    <row r="554" spans="8:8" x14ac:dyDescent="0.2">
      <c r="H554" s="99"/>
    </row>
    <row r="555" spans="8:8" x14ac:dyDescent="0.2">
      <c r="H555" s="99"/>
    </row>
    <row r="556" spans="8:8" x14ac:dyDescent="0.2">
      <c r="H556" s="99"/>
    </row>
    <row r="557" spans="8:8" x14ac:dyDescent="0.2">
      <c r="H557" s="99"/>
    </row>
    <row r="558" spans="8:8" x14ac:dyDescent="0.2">
      <c r="H558" s="99"/>
    </row>
    <row r="559" spans="8:8" x14ac:dyDescent="0.2">
      <c r="H559" s="99"/>
    </row>
    <row r="560" spans="8:8" x14ac:dyDescent="0.2">
      <c r="H560" s="99"/>
    </row>
    <row r="561" spans="8:8" x14ac:dyDescent="0.2">
      <c r="H561" s="99"/>
    </row>
    <row r="562" spans="8:8" x14ac:dyDescent="0.2">
      <c r="H562" s="99"/>
    </row>
    <row r="563" spans="8:8" x14ac:dyDescent="0.2">
      <c r="H563" s="99"/>
    </row>
    <row r="564" spans="8:8" x14ac:dyDescent="0.2">
      <c r="H564" s="99"/>
    </row>
    <row r="565" spans="8:8" x14ac:dyDescent="0.2">
      <c r="H565" s="99"/>
    </row>
    <row r="566" spans="8:8" x14ac:dyDescent="0.2">
      <c r="H566" s="99"/>
    </row>
    <row r="567" spans="8:8" x14ac:dyDescent="0.2">
      <c r="H567" s="99"/>
    </row>
    <row r="568" spans="8:8" x14ac:dyDescent="0.2">
      <c r="H568" s="99"/>
    </row>
    <row r="569" spans="8:8" x14ac:dyDescent="0.2">
      <c r="H569" s="99"/>
    </row>
    <row r="570" spans="8:8" x14ac:dyDescent="0.2">
      <c r="H570" s="99"/>
    </row>
    <row r="571" spans="8:8" x14ac:dyDescent="0.2">
      <c r="H571" s="99"/>
    </row>
    <row r="572" spans="8:8" x14ac:dyDescent="0.2">
      <c r="H572" s="99"/>
    </row>
    <row r="573" spans="8:8" x14ac:dyDescent="0.2">
      <c r="H573" s="99"/>
    </row>
    <row r="574" spans="8:8" x14ac:dyDescent="0.2">
      <c r="H574" s="99"/>
    </row>
    <row r="575" spans="8:8" x14ac:dyDescent="0.2">
      <c r="H575" s="99"/>
    </row>
    <row r="576" spans="8:8" x14ac:dyDescent="0.2">
      <c r="H576" s="99"/>
    </row>
    <row r="577" spans="8:8" x14ac:dyDescent="0.2">
      <c r="H577" s="99"/>
    </row>
    <row r="578" spans="8:8" x14ac:dyDescent="0.2">
      <c r="H578" s="99"/>
    </row>
    <row r="579" spans="8:8" x14ac:dyDescent="0.2">
      <c r="H579" s="99"/>
    </row>
    <row r="580" spans="8:8" x14ac:dyDescent="0.2">
      <c r="H580" s="99"/>
    </row>
    <row r="581" spans="8:8" x14ac:dyDescent="0.2">
      <c r="H581" s="99"/>
    </row>
    <row r="582" spans="8:8" x14ac:dyDescent="0.2">
      <c r="H582" s="99"/>
    </row>
    <row r="583" spans="8:8" x14ac:dyDescent="0.2">
      <c r="H583" s="99"/>
    </row>
    <row r="584" spans="8:8" x14ac:dyDescent="0.2">
      <c r="H584" s="99"/>
    </row>
    <row r="585" spans="8:8" x14ac:dyDescent="0.2">
      <c r="H585" s="99"/>
    </row>
    <row r="586" spans="8:8" x14ac:dyDescent="0.2">
      <c r="H586" s="99"/>
    </row>
    <row r="587" spans="8:8" x14ac:dyDescent="0.2">
      <c r="H587" s="99"/>
    </row>
    <row r="588" spans="8:8" x14ac:dyDescent="0.2">
      <c r="H588" s="99"/>
    </row>
    <row r="589" spans="8:8" x14ac:dyDescent="0.2">
      <c r="H589" s="99"/>
    </row>
    <row r="590" spans="8:8" x14ac:dyDescent="0.2">
      <c r="H590" s="99"/>
    </row>
    <row r="591" spans="8:8" x14ac:dyDescent="0.2">
      <c r="H591" s="99"/>
    </row>
    <row r="592" spans="8:8" x14ac:dyDescent="0.2">
      <c r="H592" s="99"/>
    </row>
    <row r="593" spans="8:8" x14ac:dyDescent="0.2">
      <c r="H593" s="99"/>
    </row>
    <row r="594" spans="8:8" x14ac:dyDescent="0.2">
      <c r="H594" s="99"/>
    </row>
    <row r="595" spans="8:8" x14ac:dyDescent="0.2">
      <c r="H595" s="99"/>
    </row>
    <row r="596" spans="8:8" x14ac:dyDescent="0.2">
      <c r="H596" s="99"/>
    </row>
    <row r="597" spans="8:8" x14ac:dyDescent="0.2">
      <c r="H597" s="99"/>
    </row>
    <row r="598" spans="8:8" x14ac:dyDescent="0.2">
      <c r="H598" s="99"/>
    </row>
    <row r="599" spans="8:8" x14ac:dyDescent="0.2">
      <c r="H599" s="99"/>
    </row>
    <row r="600" spans="8:8" x14ac:dyDescent="0.2">
      <c r="H600" s="99"/>
    </row>
    <row r="601" spans="8:8" x14ac:dyDescent="0.2">
      <c r="H601" s="99"/>
    </row>
    <row r="602" spans="8:8" x14ac:dyDescent="0.2">
      <c r="H602" s="99"/>
    </row>
    <row r="603" spans="8:8" x14ac:dyDescent="0.2">
      <c r="H603" s="99"/>
    </row>
    <row r="604" spans="8:8" x14ac:dyDescent="0.2">
      <c r="H604" s="99"/>
    </row>
    <row r="605" spans="8:8" x14ac:dyDescent="0.2">
      <c r="H605" s="99"/>
    </row>
    <row r="606" spans="8:8" x14ac:dyDescent="0.2">
      <c r="H606" s="99"/>
    </row>
    <row r="607" spans="8:8" x14ac:dyDescent="0.2">
      <c r="H607" s="99"/>
    </row>
    <row r="608" spans="8:8" x14ac:dyDescent="0.2">
      <c r="H608" s="99"/>
    </row>
    <row r="609" spans="8:8" x14ac:dyDescent="0.2">
      <c r="H609" s="99"/>
    </row>
    <row r="610" spans="8:8" x14ac:dyDescent="0.2">
      <c r="H610" s="99"/>
    </row>
    <row r="611" spans="8:8" x14ac:dyDescent="0.2">
      <c r="H611" s="99"/>
    </row>
    <row r="612" spans="8:8" x14ac:dyDescent="0.2">
      <c r="H612" s="99"/>
    </row>
    <row r="613" spans="8:8" x14ac:dyDescent="0.2">
      <c r="H613" s="99"/>
    </row>
    <row r="614" spans="8:8" x14ac:dyDescent="0.2">
      <c r="H614" s="99"/>
    </row>
    <row r="615" spans="8:8" x14ac:dyDescent="0.2">
      <c r="H615" s="99"/>
    </row>
    <row r="616" spans="8:8" x14ac:dyDescent="0.2">
      <c r="H616" s="99"/>
    </row>
    <row r="617" spans="8:8" x14ac:dyDescent="0.2">
      <c r="H617" s="99"/>
    </row>
    <row r="618" spans="8:8" x14ac:dyDescent="0.2">
      <c r="H618" s="99"/>
    </row>
    <row r="619" spans="8:8" x14ac:dyDescent="0.2">
      <c r="H619" s="99"/>
    </row>
    <row r="620" spans="8:8" x14ac:dyDescent="0.2">
      <c r="H620" s="99"/>
    </row>
    <row r="621" spans="8:8" x14ac:dyDescent="0.2">
      <c r="H621" s="99"/>
    </row>
    <row r="622" spans="8:8" x14ac:dyDescent="0.2">
      <c r="H622" s="99"/>
    </row>
    <row r="623" spans="8:8" x14ac:dyDescent="0.2">
      <c r="H623" s="99"/>
    </row>
    <row r="624" spans="8:8" x14ac:dyDescent="0.2">
      <c r="H624" s="99"/>
    </row>
    <row r="625" spans="8:8" x14ac:dyDescent="0.2">
      <c r="H625" s="99"/>
    </row>
    <row r="626" spans="8:8" x14ac:dyDescent="0.2">
      <c r="H626" s="99"/>
    </row>
    <row r="627" spans="8:8" x14ac:dyDescent="0.2">
      <c r="H627" s="99"/>
    </row>
    <row r="628" spans="8:8" x14ac:dyDescent="0.2">
      <c r="H628" s="99"/>
    </row>
    <row r="629" spans="8:8" x14ac:dyDescent="0.2">
      <c r="H629" s="99"/>
    </row>
    <row r="630" spans="8:8" x14ac:dyDescent="0.2">
      <c r="H630" s="99"/>
    </row>
    <row r="631" spans="8:8" x14ac:dyDescent="0.2">
      <c r="H631" s="99"/>
    </row>
    <row r="632" spans="8:8" x14ac:dyDescent="0.2">
      <c r="H632" s="99"/>
    </row>
    <row r="633" spans="8:8" x14ac:dyDescent="0.2">
      <c r="H633" s="99"/>
    </row>
    <row r="634" spans="8:8" x14ac:dyDescent="0.2">
      <c r="H634" s="99"/>
    </row>
    <row r="635" spans="8:8" x14ac:dyDescent="0.2">
      <c r="H635" s="99"/>
    </row>
    <row r="636" spans="8:8" x14ac:dyDescent="0.2">
      <c r="H636" s="99"/>
    </row>
    <row r="637" spans="8:8" x14ac:dyDescent="0.2">
      <c r="H637" s="99"/>
    </row>
    <row r="638" spans="8:8" x14ac:dyDescent="0.2">
      <c r="H638" s="99"/>
    </row>
    <row r="639" spans="8:8" x14ac:dyDescent="0.2">
      <c r="H639" s="99"/>
    </row>
    <row r="640" spans="8:8" x14ac:dyDescent="0.2">
      <c r="H640" s="99"/>
    </row>
    <row r="641" spans="8:8" x14ac:dyDescent="0.2">
      <c r="H641" s="99"/>
    </row>
    <row r="642" spans="8:8" x14ac:dyDescent="0.2">
      <c r="H642" s="99"/>
    </row>
    <row r="643" spans="8:8" x14ac:dyDescent="0.2">
      <c r="H643" s="99"/>
    </row>
    <row r="644" spans="8:8" x14ac:dyDescent="0.2">
      <c r="H644" s="99"/>
    </row>
    <row r="645" spans="8:8" x14ac:dyDescent="0.2">
      <c r="H645" s="99"/>
    </row>
    <row r="646" spans="8:8" x14ac:dyDescent="0.2">
      <c r="H646" s="99"/>
    </row>
    <row r="647" spans="8:8" x14ac:dyDescent="0.2">
      <c r="H647" s="99"/>
    </row>
    <row r="648" spans="8:8" x14ac:dyDescent="0.2">
      <c r="H648" s="99"/>
    </row>
    <row r="649" spans="8:8" x14ac:dyDescent="0.2">
      <c r="H649" s="99"/>
    </row>
    <row r="650" spans="8:8" x14ac:dyDescent="0.2">
      <c r="H650" s="99"/>
    </row>
    <row r="651" spans="8:8" x14ac:dyDescent="0.2">
      <c r="H651" s="99"/>
    </row>
    <row r="652" spans="8:8" x14ac:dyDescent="0.2">
      <c r="H652" s="99"/>
    </row>
    <row r="653" spans="8:8" x14ac:dyDescent="0.2">
      <c r="H653" s="99"/>
    </row>
    <row r="654" spans="8:8" x14ac:dyDescent="0.2">
      <c r="H654" s="99"/>
    </row>
    <row r="655" spans="8:8" x14ac:dyDescent="0.2">
      <c r="H655" s="99"/>
    </row>
    <row r="656" spans="8:8" x14ac:dyDescent="0.2">
      <c r="H656" s="99"/>
    </row>
    <row r="657" spans="8:8" x14ac:dyDescent="0.2">
      <c r="H657" s="99"/>
    </row>
    <row r="658" spans="8:8" x14ac:dyDescent="0.2">
      <c r="H658" s="99"/>
    </row>
    <row r="659" spans="8:8" x14ac:dyDescent="0.2">
      <c r="H659" s="99"/>
    </row>
    <row r="660" spans="8:8" x14ac:dyDescent="0.2">
      <c r="H660" s="99"/>
    </row>
    <row r="661" spans="8:8" x14ac:dyDescent="0.2">
      <c r="H661" s="99"/>
    </row>
    <row r="662" spans="8:8" x14ac:dyDescent="0.2">
      <c r="H662" s="99"/>
    </row>
    <row r="663" spans="8:8" x14ac:dyDescent="0.2">
      <c r="H663" s="99"/>
    </row>
    <row r="664" spans="8:8" x14ac:dyDescent="0.2">
      <c r="H664" s="99"/>
    </row>
    <row r="665" spans="8:8" x14ac:dyDescent="0.2">
      <c r="H665" s="99"/>
    </row>
    <row r="666" spans="8:8" x14ac:dyDescent="0.2">
      <c r="H666" s="99"/>
    </row>
    <row r="667" spans="8:8" x14ac:dyDescent="0.2">
      <c r="H667" s="99"/>
    </row>
    <row r="668" spans="8:8" x14ac:dyDescent="0.2">
      <c r="H668" s="99"/>
    </row>
    <row r="669" spans="8:8" x14ac:dyDescent="0.2">
      <c r="H669" s="99"/>
    </row>
    <row r="670" spans="8:8" x14ac:dyDescent="0.2">
      <c r="H670" s="99"/>
    </row>
    <row r="671" spans="8:8" x14ac:dyDescent="0.2">
      <c r="H671" s="99"/>
    </row>
    <row r="672" spans="8:8" x14ac:dyDescent="0.2">
      <c r="H672" s="99"/>
    </row>
    <row r="673" spans="8:8" x14ac:dyDescent="0.2">
      <c r="H673" s="99"/>
    </row>
    <row r="674" spans="8:8" x14ac:dyDescent="0.2">
      <c r="H674" s="99"/>
    </row>
    <row r="675" spans="8:8" x14ac:dyDescent="0.2">
      <c r="H675" s="99"/>
    </row>
    <row r="676" spans="8:8" x14ac:dyDescent="0.2">
      <c r="H676" s="99"/>
    </row>
    <row r="677" spans="8:8" x14ac:dyDescent="0.2">
      <c r="H677" s="99"/>
    </row>
    <row r="678" spans="8:8" x14ac:dyDescent="0.2">
      <c r="H678" s="99"/>
    </row>
    <row r="679" spans="8:8" x14ac:dyDescent="0.2">
      <c r="H679" s="99"/>
    </row>
    <row r="680" spans="8:8" x14ac:dyDescent="0.2">
      <c r="H680" s="99"/>
    </row>
    <row r="681" spans="8:8" x14ac:dyDescent="0.2">
      <c r="H681" s="99"/>
    </row>
    <row r="682" spans="8:8" x14ac:dyDescent="0.2">
      <c r="H682" s="99"/>
    </row>
    <row r="683" spans="8:8" x14ac:dyDescent="0.2">
      <c r="H683" s="99"/>
    </row>
    <row r="684" spans="8:8" x14ac:dyDescent="0.2">
      <c r="H684" s="99"/>
    </row>
    <row r="685" spans="8:8" x14ac:dyDescent="0.2">
      <c r="H685" s="99"/>
    </row>
    <row r="686" spans="8:8" x14ac:dyDescent="0.2">
      <c r="H686" s="99"/>
    </row>
    <row r="687" spans="8:8" x14ac:dyDescent="0.2">
      <c r="H687" s="99"/>
    </row>
    <row r="688" spans="8:8" x14ac:dyDescent="0.2">
      <c r="H688" s="99"/>
    </row>
    <row r="689" spans="8:8" x14ac:dyDescent="0.2">
      <c r="H689" s="99"/>
    </row>
    <row r="690" spans="8:8" x14ac:dyDescent="0.2">
      <c r="H690" s="99"/>
    </row>
    <row r="691" spans="8:8" x14ac:dyDescent="0.2">
      <c r="H691" s="99"/>
    </row>
    <row r="692" spans="8:8" x14ac:dyDescent="0.2">
      <c r="H692" s="99"/>
    </row>
    <row r="693" spans="8:8" x14ac:dyDescent="0.2">
      <c r="H693" s="99"/>
    </row>
    <row r="694" spans="8:8" x14ac:dyDescent="0.2">
      <c r="H694" s="99"/>
    </row>
    <row r="695" spans="8:8" x14ac:dyDescent="0.2">
      <c r="H695" s="99"/>
    </row>
    <row r="696" spans="8:8" x14ac:dyDescent="0.2">
      <c r="H696" s="99"/>
    </row>
    <row r="697" spans="8:8" x14ac:dyDescent="0.2">
      <c r="H697" s="99"/>
    </row>
    <row r="698" spans="8:8" x14ac:dyDescent="0.2">
      <c r="H698" s="99"/>
    </row>
    <row r="699" spans="8:8" x14ac:dyDescent="0.2">
      <c r="H699" s="99"/>
    </row>
    <row r="700" spans="8:8" x14ac:dyDescent="0.2">
      <c r="H700" s="99"/>
    </row>
    <row r="701" spans="8:8" x14ac:dyDescent="0.2">
      <c r="H701" s="99"/>
    </row>
    <row r="702" spans="8:8" x14ac:dyDescent="0.2">
      <c r="H702" s="99"/>
    </row>
    <row r="703" spans="8:8" x14ac:dyDescent="0.2">
      <c r="H703" s="99"/>
    </row>
    <row r="704" spans="8:8" x14ac:dyDescent="0.2">
      <c r="H704" s="99"/>
    </row>
    <row r="705" spans="8:8" x14ac:dyDescent="0.2">
      <c r="H705" s="99"/>
    </row>
    <row r="706" spans="8:8" x14ac:dyDescent="0.2">
      <c r="H706" s="99"/>
    </row>
    <row r="707" spans="8:8" x14ac:dyDescent="0.2">
      <c r="H707" s="99"/>
    </row>
    <row r="708" spans="8:8" x14ac:dyDescent="0.2">
      <c r="H708" s="99"/>
    </row>
    <row r="709" spans="8:8" x14ac:dyDescent="0.2">
      <c r="H709" s="99"/>
    </row>
    <row r="710" spans="8:8" x14ac:dyDescent="0.2">
      <c r="H710" s="99"/>
    </row>
    <row r="711" spans="8:8" x14ac:dyDescent="0.2">
      <c r="H711" s="99"/>
    </row>
    <row r="712" spans="8:8" x14ac:dyDescent="0.2">
      <c r="H712" s="99"/>
    </row>
    <row r="713" spans="8:8" x14ac:dyDescent="0.2">
      <c r="H713" s="99"/>
    </row>
    <row r="714" spans="8:8" x14ac:dyDescent="0.2">
      <c r="H714" s="99"/>
    </row>
    <row r="715" spans="8:8" x14ac:dyDescent="0.2">
      <c r="H715" s="99"/>
    </row>
    <row r="716" spans="8:8" x14ac:dyDescent="0.2">
      <c r="H716" s="99"/>
    </row>
    <row r="717" spans="8:8" x14ac:dyDescent="0.2">
      <c r="H717" s="99"/>
    </row>
    <row r="718" spans="8:8" x14ac:dyDescent="0.2">
      <c r="H718" s="99"/>
    </row>
    <row r="719" spans="8:8" x14ac:dyDescent="0.2">
      <c r="H719" s="99"/>
    </row>
    <row r="720" spans="8:8" x14ac:dyDescent="0.2">
      <c r="H720" s="99"/>
    </row>
    <row r="721" spans="8:8" x14ac:dyDescent="0.2">
      <c r="H721" s="99"/>
    </row>
    <row r="722" spans="8:8" x14ac:dyDescent="0.2">
      <c r="H722" s="99"/>
    </row>
    <row r="723" spans="8:8" x14ac:dyDescent="0.2">
      <c r="H723" s="99"/>
    </row>
    <row r="724" spans="8:8" x14ac:dyDescent="0.2">
      <c r="H724" s="99"/>
    </row>
    <row r="725" spans="8:8" x14ac:dyDescent="0.2">
      <c r="H725" s="99"/>
    </row>
    <row r="726" spans="8:8" x14ac:dyDescent="0.2">
      <c r="H726" s="99"/>
    </row>
    <row r="727" spans="8:8" x14ac:dyDescent="0.2">
      <c r="H727" s="99"/>
    </row>
    <row r="728" spans="8:8" x14ac:dyDescent="0.2">
      <c r="H728" s="99"/>
    </row>
    <row r="729" spans="8:8" x14ac:dyDescent="0.2">
      <c r="H729" s="99"/>
    </row>
    <row r="730" spans="8:8" x14ac:dyDescent="0.2">
      <c r="H730" s="99"/>
    </row>
    <row r="731" spans="8:8" x14ac:dyDescent="0.2">
      <c r="H731" s="99"/>
    </row>
    <row r="732" spans="8:8" x14ac:dyDescent="0.2">
      <c r="H732" s="99"/>
    </row>
    <row r="733" spans="8:8" x14ac:dyDescent="0.2">
      <c r="H733" s="99"/>
    </row>
    <row r="734" spans="8:8" x14ac:dyDescent="0.2">
      <c r="H734" s="99"/>
    </row>
    <row r="735" spans="8:8" x14ac:dyDescent="0.2">
      <c r="H735" s="99"/>
    </row>
    <row r="736" spans="8:8" x14ac:dyDescent="0.2">
      <c r="H736" s="99"/>
    </row>
    <row r="737" spans="8:8" x14ac:dyDescent="0.2">
      <c r="H737" s="99"/>
    </row>
    <row r="738" spans="8:8" x14ac:dyDescent="0.2">
      <c r="H738" s="99"/>
    </row>
    <row r="739" spans="8:8" x14ac:dyDescent="0.2">
      <c r="H739" s="99"/>
    </row>
    <row r="740" spans="8:8" x14ac:dyDescent="0.2">
      <c r="H740" s="99"/>
    </row>
    <row r="741" spans="8:8" x14ac:dyDescent="0.2">
      <c r="H741" s="99"/>
    </row>
    <row r="742" spans="8:8" x14ac:dyDescent="0.2">
      <c r="H742" s="99"/>
    </row>
    <row r="743" spans="8:8" x14ac:dyDescent="0.2">
      <c r="H743" s="99"/>
    </row>
    <row r="744" spans="8:8" x14ac:dyDescent="0.2">
      <c r="H744" s="99"/>
    </row>
    <row r="745" spans="8:8" x14ac:dyDescent="0.2">
      <c r="H745" s="99"/>
    </row>
    <row r="746" spans="8:8" x14ac:dyDescent="0.2">
      <c r="H746" s="99"/>
    </row>
    <row r="747" spans="8:8" x14ac:dyDescent="0.2">
      <c r="H747" s="99"/>
    </row>
    <row r="748" spans="8:8" x14ac:dyDescent="0.2">
      <c r="H748" s="99"/>
    </row>
    <row r="749" spans="8:8" x14ac:dyDescent="0.2">
      <c r="H749" s="99"/>
    </row>
    <row r="750" spans="8:8" x14ac:dyDescent="0.2">
      <c r="H750" s="99"/>
    </row>
    <row r="751" spans="8:8" x14ac:dyDescent="0.2">
      <c r="H751" s="99"/>
    </row>
    <row r="752" spans="8:8" x14ac:dyDescent="0.2">
      <c r="H752" s="99"/>
    </row>
    <row r="753" spans="8:8" x14ac:dyDescent="0.2">
      <c r="H753" s="99"/>
    </row>
    <row r="754" spans="8:8" x14ac:dyDescent="0.2">
      <c r="H754" s="99"/>
    </row>
    <row r="755" spans="8:8" x14ac:dyDescent="0.2">
      <c r="H755" s="99"/>
    </row>
    <row r="756" spans="8:8" x14ac:dyDescent="0.2">
      <c r="H756" s="99"/>
    </row>
    <row r="757" spans="8:8" x14ac:dyDescent="0.2">
      <c r="H757" s="99"/>
    </row>
    <row r="758" spans="8:8" x14ac:dyDescent="0.2">
      <c r="H758" s="99"/>
    </row>
    <row r="759" spans="8:8" x14ac:dyDescent="0.2">
      <c r="H759" s="99"/>
    </row>
    <row r="760" spans="8:8" x14ac:dyDescent="0.2">
      <c r="H760" s="99"/>
    </row>
    <row r="761" spans="8:8" x14ac:dyDescent="0.2">
      <c r="H761" s="99"/>
    </row>
    <row r="762" spans="8:8" x14ac:dyDescent="0.2">
      <c r="H762" s="99"/>
    </row>
    <row r="763" spans="8:8" x14ac:dyDescent="0.2">
      <c r="H763" s="99"/>
    </row>
    <row r="764" spans="8:8" x14ac:dyDescent="0.2">
      <c r="H764" s="99"/>
    </row>
    <row r="765" spans="8:8" x14ac:dyDescent="0.2">
      <c r="H765" s="99"/>
    </row>
    <row r="766" spans="8:8" x14ac:dyDescent="0.2">
      <c r="H766" s="99"/>
    </row>
    <row r="767" spans="8:8" x14ac:dyDescent="0.2">
      <c r="H767" s="99"/>
    </row>
    <row r="768" spans="8:8" x14ac:dyDescent="0.2">
      <c r="H768" s="99"/>
    </row>
    <row r="769" spans="8:8" x14ac:dyDescent="0.2">
      <c r="H769" s="99"/>
    </row>
    <row r="770" spans="8:8" x14ac:dyDescent="0.2">
      <c r="H770" s="99"/>
    </row>
    <row r="771" spans="8:8" x14ac:dyDescent="0.2">
      <c r="H771" s="99"/>
    </row>
    <row r="772" spans="8:8" x14ac:dyDescent="0.2">
      <c r="H772" s="99"/>
    </row>
    <row r="773" spans="8:8" x14ac:dyDescent="0.2">
      <c r="H773" s="99"/>
    </row>
    <row r="774" spans="8:8" x14ac:dyDescent="0.2">
      <c r="H774" s="99"/>
    </row>
    <row r="775" spans="8:8" x14ac:dyDescent="0.2">
      <c r="H775" s="99"/>
    </row>
    <row r="776" spans="8:8" x14ac:dyDescent="0.2">
      <c r="H776" s="99"/>
    </row>
    <row r="777" spans="8:8" x14ac:dyDescent="0.2">
      <c r="H777" s="99"/>
    </row>
    <row r="778" spans="8:8" x14ac:dyDescent="0.2">
      <c r="H778" s="99"/>
    </row>
    <row r="779" spans="8:8" x14ac:dyDescent="0.2">
      <c r="H779" s="99"/>
    </row>
    <row r="780" spans="8:8" x14ac:dyDescent="0.2">
      <c r="H780" s="99"/>
    </row>
    <row r="781" spans="8:8" x14ac:dyDescent="0.2">
      <c r="H781" s="99"/>
    </row>
    <row r="782" spans="8:8" x14ac:dyDescent="0.2">
      <c r="H782" s="99"/>
    </row>
    <row r="783" spans="8:8" x14ac:dyDescent="0.2">
      <c r="H783" s="99"/>
    </row>
    <row r="784" spans="8:8" x14ac:dyDescent="0.2">
      <c r="H784" s="99"/>
    </row>
    <row r="785" spans="8:8" x14ac:dyDescent="0.2">
      <c r="H785" s="99"/>
    </row>
    <row r="786" spans="8:8" x14ac:dyDescent="0.2">
      <c r="H786" s="99"/>
    </row>
    <row r="787" spans="8:8" x14ac:dyDescent="0.2">
      <c r="H787" s="99"/>
    </row>
    <row r="788" spans="8:8" x14ac:dyDescent="0.2">
      <c r="H788" s="99"/>
    </row>
    <row r="789" spans="8:8" x14ac:dyDescent="0.2">
      <c r="H789" s="99"/>
    </row>
    <row r="790" spans="8:8" x14ac:dyDescent="0.2">
      <c r="H790" s="99"/>
    </row>
    <row r="791" spans="8:8" x14ac:dyDescent="0.2">
      <c r="H791" s="99"/>
    </row>
    <row r="792" spans="8:8" x14ac:dyDescent="0.2">
      <c r="H792" s="99"/>
    </row>
    <row r="793" spans="8:8" x14ac:dyDescent="0.2">
      <c r="H793" s="99"/>
    </row>
    <row r="794" spans="8:8" x14ac:dyDescent="0.2">
      <c r="H794" s="99"/>
    </row>
    <row r="795" spans="8:8" x14ac:dyDescent="0.2">
      <c r="H795" s="99"/>
    </row>
    <row r="796" spans="8:8" x14ac:dyDescent="0.2">
      <c r="H796" s="99"/>
    </row>
    <row r="797" spans="8:8" x14ac:dyDescent="0.2">
      <c r="H797" s="99"/>
    </row>
    <row r="798" spans="8:8" x14ac:dyDescent="0.2">
      <c r="H798" s="99"/>
    </row>
    <row r="799" spans="8:8" x14ac:dyDescent="0.2">
      <c r="H799" s="99"/>
    </row>
    <row r="800" spans="8:8" x14ac:dyDescent="0.2">
      <c r="H800" s="99"/>
    </row>
    <row r="801" spans="8:8" x14ac:dyDescent="0.2">
      <c r="H801" s="99"/>
    </row>
    <row r="802" spans="8:8" x14ac:dyDescent="0.2">
      <c r="H802" s="99"/>
    </row>
    <row r="803" spans="8:8" x14ac:dyDescent="0.2">
      <c r="H803" s="99"/>
    </row>
    <row r="804" spans="8:8" x14ac:dyDescent="0.2">
      <c r="H804" s="99"/>
    </row>
    <row r="805" spans="8:8" x14ac:dyDescent="0.2">
      <c r="H805" s="99"/>
    </row>
    <row r="806" spans="8:8" x14ac:dyDescent="0.2">
      <c r="H806" s="99"/>
    </row>
    <row r="807" spans="8:8" x14ac:dyDescent="0.2">
      <c r="H807" s="99"/>
    </row>
    <row r="808" spans="8:8" x14ac:dyDescent="0.2">
      <c r="H808" s="99"/>
    </row>
    <row r="809" spans="8:8" x14ac:dyDescent="0.2">
      <c r="H809" s="99"/>
    </row>
    <row r="810" spans="8:8" x14ac:dyDescent="0.2">
      <c r="H810" s="99"/>
    </row>
    <row r="811" spans="8:8" x14ac:dyDescent="0.2">
      <c r="H811" s="99"/>
    </row>
    <row r="812" spans="8:8" x14ac:dyDescent="0.2">
      <c r="H812" s="99"/>
    </row>
    <row r="813" spans="8:8" x14ac:dyDescent="0.2">
      <c r="H813" s="99"/>
    </row>
    <row r="814" spans="8:8" x14ac:dyDescent="0.2">
      <c r="H814" s="99"/>
    </row>
    <row r="815" spans="8:8" x14ac:dyDescent="0.2">
      <c r="H815" s="99"/>
    </row>
    <row r="816" spans="8:8" x14ac:dyDescent="0.2">
      <c r="H816" s="99"/>
    </row>
    <row r="817" spans="8:8" x14ac:dyDescent="0.2">
      <c r="H817" s="99"/>
    </row>
    <row r="818" spans="8:8" x14ac:dyDescent="0.2">
      <c r="H818" s="99"/>
    </row>
    <row r="819" spans="8:8" x14ac:dyDescent="0.2">
      <c r="H819" s="99"/>
    </row>
    <row r="820" spans="8:8" x14ac:dyDescent="0.2">
      <c r="H820" s="99"/>
    </row>
    <row r="821" spans="8:8" x14ac:dyDescent="0.2">
      <c r="H821" s="99"/>
    </row>
    <row r="822" spans="8:8" x14ac:dyDescent="0.2">
      <c r="H822" s="99"/>
    </row>
    <row r="823" spans="8:8" x14ac:dyDescent="0.2">
      <c r="H823" s="99"/>
    </row>
    <row r="824" spans="8:8" x14ac:dyDescent="0.2">
      <c r="H824" s="99"/>
    </row>
    <row r="825" spans="8:8" x14ac:dyDescent="0.2">
      <c r="H825" s="99"/>
    </row>
    <row r="826" spans="8:8" x14ac:dyDescent="0.2">
      <c r="H826" s="99"/>
    </row>
    <row r="827" spans="8:8" x14ac:dyDescent="0.2">
      <c r="H827" s="99"/>
    </row>
    <row r="828" spans="8:8" x14ac:dyDescent="0.2">
      <c r="H828" s="99"/>
    </row>
    <row r="829" spans="8:8" x14ac:dyDescent="0.2">
      <c r="H829" s="99"/>
    </row>
    <row r="830" spans="8:8" x14ac:dyDescent="0.2">
      <c r="H830" s="99"/>
    </row>
    <row r="831" spans="8:8" x14ac:dyDescent="0.2">
      <c r="H831" s="99"/>
    </row>
    <row r="832" spans="8:8" x14ac:dyDescent="0.2">
      <c r="H832" s="99"/>
    </row>
    <row r="833" spans="8:8" x14ac:dyDescent="0.2">
      <c r="H833" s="99"/>
    </row>
    <row r="834" spans="8:8" x14ac:dyDescent="0.2">
      <c r="H834" s="99"/>
    </row>
    <row r="835" spans="8:8" x14ac:dyDescent="0.2">
      <c r="H835" s="99"/>
    </row>
    <row r="836" spans="8:8" x14ac:dyDescent="0.2">
      <c r="H836" s="99"/>
    </row>
    <row r="837" spans="8:8" x14ac:dyDescent="0.2">
      <c r="H837" s="99"/>
    </row>
    <row r="838" spans="8:8" x14ac:dyDescent="0.2">
      <c r="H838" s="99"/>
    </row>
    <row r="839" spans="8:8" x14ac:dyDescent="0.2">
      <c r="H839" s="99"/>
    </row>
    <row r="840" spans="8:8" x14ac:dyDescent="0.2">
      <c r="H840" s="99"/>
    </row>
    <row r="841" spans="8:8" x14ac:dyDescent="0.2">
      <c r="H841" s="99"/>
    </row>
    <row r="842" spans="8:8" x14ac:dyDescent="0.2">
      <c r="H842" s="99"/>
    </row>
    <row r="843" spans="8:8" x14ac:dyDescent="0.2">
      <c r="H843" s="99"/>
    </row>
    <row r="844" spans="8:8" x14ac:dyDescent="0.2">
      <c r="H844" s="99"/>
    </row>
    <row r="845" spans="8:8" x14ac:dyDescent="0.2">
      <c r="H845" s="99"/>
    </row>
    <row r="846" spans="8:8" x14ac:dyDescent="0.2">
      <c r="H846" s="99"/>
    </row>
    <row r="847" spans="8:8" x14ac:dyDescent="0.2">
      <c r="H847" s="99"/>
    </row>
    <row r="848" spans="8:8" x14ac:dyDescent="0.2">
      <c r="H848" s="99"/>
    </row>
    <row r="849" spans="8:8" x14ac:dyDescent="0.2">
      <c r="H849" s="99"/>
    </row>
    <row r="850" spans="8:8" x14ac:dyDescent="0.2">
      <c r="H850" s="99"/>
    </row>
    <row r="851" spans="8:8" x14ac:dyDescent="0.2">
      <c r="H851" s="99"/>
    </row>
    <row r="852" spans="8:8" x14ac:dyDescent="0.2">
      <c r="H852" s="99"/>
    </row>
    <row r="853" spans="8:8" x14ac:dyDescent="0.2">
      <c r="H853" s="99"/>
    </row>
    <row r="854" spans="8:8" x14ac:dyDescent="0.2">
      <c r="H854" s="99"/>
    </row>
    <row r="855" spans="8:8" x14ac:dyDescent="0.2">
      <c r="H855" s="99"/>
    </row>
    <row r="856" spans="8:8" x14ac:dyDescent="0.2">
      <c r="H856" s="99"/>
    </row>
    <row r="857" spans="8:8" x14ac:dyDescent="0.2">
      <c r="H857" s="99"/>
    </row>
    <row r="858" spans="8:8" x14ac:dyDescent="0.2">
      <c r="H858" s="99"/>
    </row>
    <row r="859" spans="8:8" x14ac:dyDescent="0.2">
      <c r="H859" s="99"/>
    </row>
    <row r="860" spans="8:8" x14ac:dyDescent="0.2">
      <c r="H860" s="99"/>
    </row>
    <row r="861" spans="8:8" x14ac:dyDescent="0.2">
      <c r="H861" s="99"/>
    </row>
    <row r="862" spans="8:8" x14ac:dyDescent="0.2">
      <c r="H862" s="99"/>
    </row>
    <row r="863" spans="8:8" x14ac:dyDescent="0.2">
      <c r="H863" s="99"/>
    </row>
    <row r="864" spans="8:8" x14ac:dyDescent="0.2">
      <c r="H864" s="99"/>
    </row>
    <row r="865" spans="8:8" x14ac:dyDescent="0.2">
      <c r="H865" s="99"/>
    </row>
    <row r="866" spans="8:8" x14ac:dyDescent="0.2">
      <c r="H866" s="99"/>
    </row>
    <row r="867" spans="8:8" x14ac:dyDescent="0.2">
      <c r="H867" s="99"/>
    </row>
    <row r="868" spans="8:8" x14ac:dyDescent="0.2">
      <c r="H868" s="99"/>
    </row>
    <row r="869" spans="8:8" x14ac:dyDescent="0.2">
      <c r="H869" s="99"/>
    </row>
    <row r="870" spans="8:8" x14ac:dyDescent="0.2">
      <c r="H870" s="99"/>
    </row>
    <row r="871" spans="8:8" x14ac:dyDescent="0.2">
      <c r="H871" s="99"/>
    </row>
    <row r="872" spans="8:8" x14ac:dyDescent="0.2">
      <c r="H872" s="99"/>
    </row>
    <row r="873" spans="8:8" x14ac:dyDescent="0.2">
      <c r="H873" s="99"/>
    </row>
    <row r="874" spans="8:8" x14ac:dyDescent="0.2">
      <c r="H874" s="99"/>
    </row>
    <row r="875" spans="8:8" x14ac:dyDescent="0.2">
      <c r="H875" s="99"/>
    </row>
    <row r="876" spans="8:8" x14ac:dyDescent="0.2">
      <c r="H876" s="99"/>
    </row>
    <row r="877" spans="8:8" x14ac:dyDescent="0.2">
      <c r="H877" s="99"/>
    </row>
    <row r="878" spans="8:8" x14ac:dyDescent="0.2">
      <c r="H878" s="99"/>
    </row>
    <row r="879" spans="8:8" x14ac:dyDescent="0.2">
      <c r="H879" s="99"/>
    </row>
    <row r="880" spans="8:8" x14ac:dyDescent="0.2">
      <c r="H880" s="99"/>
    </row>
    <row r="881" spans="8:8" x14ac:dyDescent="0.2">
      <c r="H881" s="99"/>
    </row>
    <row r="882" spans="8:8" x14ac:dyDescent="0.2">
      <c r="H882" s="99"/>
    </row>
    <row r="883" spans="8:8" x14ac:dyDescent="0.2">
      <c r="H883" s="99"/>
    </row>
    <row r="884" spans="8:8" x14ac:dyDescent="0.2">
      <c r="H884" s="99"/>
    </row>
    <row r="885" spans="8:8" x14ac:dyDescent="0.2">
      <c r="H885" s="99"/>
    </row>
    <row r="886" spans="8:8" x14ac:dyDescent="0.2">
      <c r="H886" s="99"/>
    </row>
    <row r="887" spans="8:8" x14ac:dyDescent="0.2">
      <c r="H887" s="99"/>
    </row>
    <row r="888" spans="8:8" x14ac:dyDescent="0.2">
      <c r="H888" s="99"/>
    </row>
    <row r="889" spans="8:8" x14ac:dyDescent="0.2">
      <c r="H889" s="99"/>
    </row>
    <row r="890" spans="8:8" x14ac:dyDescent="0.2">
      <c r="H890" s="99"/>
    </row>
    <row r="891" spans="8:8" x14ac:dyDescent="0.2">
      <c r="H891" s="99"/>
    </row>
    <row r="892" spans="8:8" x14ac:dyDescent="0.2">
      <c r="H892" s="99"/>
    </row>
    <row r="893" spans="8:8" x14ac:dyDescent="0.2">
      <c r="H893" s="99"/>
    </row>
    <row r="894" spans="8:8" x14ac:dyDescent="0.2">
      <c r="H894" s="99"/>
    </row>
    <row r="895" spans="8:8" x14ac:dyDescent="0.2">
      <c r="H895" s="99"/>
    </row>
    <row r="896" spans="8:8" x14ac:dyDescent="0.2">
      <c r="H896" s="99"/>
    </row>
    <row r="897" spans="8:8" x14ac:dyDescent="0.2">
      <c r="H897" s="99"/>
    </row>
    <row r="898" spans="8:8" x14ac:dyDescent="0.2">
      <c r="H898" s="99"/>
    </row>
    <row r="899" spans="8:8" x14ac:dyDescent="0.2">
      <c r="H899" s="99"/>
    </row>
    <row r="900" spans="8:8" x14ac:dyDescent="0.2">
      <c r="H900" s="99"/>
    </row>
    <row r="901" spans="8:8" x14ac:dyDescent="0.2">
      <c r="H901" s="99"/>
    </row>
    <row r="902" spans="8:8" x14ac:dyDescent="0.2">
      <c r="H902" s="99"/>
    </row>
    <row r="903" spans="8:8" x14ac:dyDescent="0.2">
      <c r="H903" s="99"/>
    </row>
    <row r="904" spans="8:8" x14ac:dyDescent="0.2">
      <c r="H904" s="99"/>
    </row>
    <row r="905" spans="8:8" x14ac:dyDescent="0.2">
      <c r="H905" s="99"/>
    </row>
    <row r="906" spans="8:8" x14ac:dyDescent="0.2">
      <c r="H906" s="99"/>
    </row>
    <row r="907" spans="8:8" x14ac:dyDescent="0.2">
      <c r="H907" s="99"/>
    </row>
    <row r="908" spans="8:8" x14ac:dyDescent="0.2">
      <c r="H908" s="99"/>
    </row>
    <row r="909" spans="8:8" x14ac:dyDescent="0.2">
      <c r="H909" s="99"/>
    </row>
    <row r="910" spans="8:8" x14ac:dyDescent="0.2">
      <c r="H910" s="99"/>
    </row>
    <row r="911" spans="8:8" x14ac:dyDescent="0.2">
      <c r="H911" s="99"/>
    </row>
    <row r="912" spans="8:8" x14ac:dyDescent="0.2">
      <c r="H912" s="99"/>
    </row>
    <row r="913" spans="8:8" x14ac:dyDescent="0.2">
      <c r="H913" s="99"/>
    </row>
    <row r="914" spans="8:8" x14ac:dyDescent="0.2">
      <c r="H914" s="99"/>
    </row>
    <row r="915" spans="8:8" x14ac:dyDescent="0.2">
      <c r="H915" s="99"/>
    </row>
    <row r="916" spans="8:8" x14ac:dyDescent="0.2">
      <c r="H916" s="99"/>
    </row>
    <row r="917" spans="8:8" x14ac:dyDescent="0.2">
      <c r="H917" s="99"/>
    </row>
    <row r="918" spans="8:8" x14ac:dyDescent="0.2">
      <c r="H918" s="99"/>
    </row>
    <row r="919" spans="8:8" x14ac:dyDescent="0.2">
      <c r="H919" s="99"/>
    </row>
    <row r="920" spans="8:8" x14ac:dyDescent="0.2">
      <c r="H920" s="99"/>
    </row>
    <row r="921" spans="8:8" x14ac:dyDescent="0.2">
      <c r="H921" s="99"/>
    </row>
    <row r="922" spans="8:8" x14ac:dyDescent="0.2">
      <c r="H922" s="99"/>
    </row>
    <row r="923" spans="8:8" x14ac:dyDescent="0.2">
      <c r="H923" s="99"/>
    </row>
    <row r="924" spans="8:8" x14ac:dyDescent="0.2">
      <c r="H924" s="99"/>
    </row>
    <row r="925" spans="8:8" x14ac:dyDescent="0.2">
      <c r="H925" s="99"/>
    </row>
    <row r="926" spans="8:8" x14ac:dyDescent="0.2">
      <c r="H926" s="99"/>
    </row>
    <row r="927" spans="8:8" x14ac:dyDescent="0.2">
      <c r="H927" s="99"/>
    </row>
    <row r="928" spans="8:8" x14ac:dyDescent="0.2">
      <c r="H928" s="99"/>
    </row>
    <row r="929" spans="8:8" x14ac:dyDescent="0.2">
      <c r="H929" s="99"/>
    </row>
    <row r="930" spans="8:8" x14ac:dyDescent="0.2">
      <c r="H930" s="99"/>
    </row>
    <row r="931" spans="8:8" x14ac:dyDescent="0.2">
      <c r="H931" s="99"/>
    </row>
    <row r="932" spans="8:8" x14ac:dyDescent="0.2">
      <c r="H932" s="99"/>
    </row>
    <row r="933" spans="8:8" x14ac:dyDescent="0.2">
      <c r="H933" s="99"/>
    </row>
    <row r="934" spans="8:8" x14ac:dyDescent="0.2">
      <c r="H934" s="99"/>
    </row>
    <row r="935" spans="8:8" x14ac:dyDescent="0.2">
      <c r="H935" s="99"/>
    </row>
    <row r="936" spans="8:8" x14ac:dyDescent="0.2">
      <c r="H936" s="99"/>
    </row>
    <row r="937" spans="8:8" x14ac:dyDescent="0.2">
      <c r="H937" s="99"/>
    </row>
    <row r="938" spans="8:8" x14ac:dyDescent="0.2">
      <c r="H938" s="99"/>
    </row>
    <row r="939" spans="8:8" x14ac:dyDescent="0.2">
      <c r="H939" s="99"/>
    </row>
    <row r="940" spans="8:8" x14ac:dyDescent="0.2">
      <c r="H940" s="99"/>
    </row>
    <row r="941" spans="8:8" x14ac:dyDescent="0.2">
      <c r="H941" s="99"/>
    </row>
    <row r="942" spans="8:8" x14ac:dyDescent="0.2">
      <c r="H942" s="99"/>
    </row>
    <row r="943" spans="8:8" x14ac:dyDescent="0.2">
      <c r="H943" s="99"/>
    </row>
    <row r="944" spans="8:8" x14ac:dyDescent="0.2">
      <c r="H944" s="99"/>
    </row>
    <row r="945" spans="8:8" x14ac:dyDescent="0.2">
      <c r="H945" s="99"/>
    </row>
    <row r="946" spans="8:8" x14ac:dyDescent="0.2">
      <c r="H946" s="99"/>
    </row>
    <row r="947" spans="8:8" x14ac:dyDescent="0.2">
      <c r="H947" s="99"/>
    </row>
    <row r="948" spans="8:8" x14ac:dyDescent="0.2">
      <c r="H948" s="99"/>
    </row>
    <row r="949" spans="8:8" x14ac:dyDescent="0.2">
      <c r="H949" s="99"/>
    </row>
    <row r="950" spans="8:8" x14ac:dyDescent="0.2">
      <c r="H950" s="99"/>
    </row>
    <row r="951" spans="8:8" x14ac:dyDescent="0.2">
      <c r="H951" s="99"/>
    </row>
    <row r="952" spans="8:8" x14ac:dyDescent="0.2">
      <c r="H952" s="99"/>
    </row>
    <row r="953" spans="8:8" x14ac:dyDescent="0.2">
      <c r="H953" s="99"/>
    </row>
    <row r="954" spans="8:8" x14ac:dyDescent="0.2">
      <c r="H954" s="99"/>
    </row>
    <row r="955" spans="8:8" x14ac:dyDescent="0.2">
      <c r="H955" s="99"/>
    </row>
    <row r="956" spans="8:8" x14ac:dyDescent="0.2">
      <c r="H956" s="99"/>
    </row>
    <row r="957" spans="8:8" x14ac:dyDescent="0.2">
      <c r="H957" s="99"/>
    </row>
    <row r="958" spans="8:8" x14ac:dyDescent="0.2">
      <c r="H958" s="99"/>
    </row>
    <row r="959" spans="8:8" x14ac:dyDescent="0.2">
      <c r="H959" s="99"/>
    </row>
    <row r="960" spans="8:8" x14ac:dyDescent="0.2">
      <c r="H960" s="99"/>
    </row>
    <row r="961" spans="8:8" x14ac:dyDescent="0.2">
      <c r="H961" s="99"/>
    </row>
    <row r="962" spans="8:8" x14ac:dyDescent="0.2">
      <c r="H962" s="99"/>
    </row>
    <row r="963" spans="8:8" x14ac:dyDescent="0.2">
      <c r="H963" s="99"/>
    </row>
    <row r="964" spans="8:8" x14ac:dyDescent="0.2">
      <c r="H964" s="99"/>
    </row>
    <row r="965" spans="8:8" x14ac:dyDescent="0.2">
      <c r="H965" s="99"/>
    </row>
    <row r="966" spans="8:8" x14ac:dyDescent="0.2">
      <c r="H966" s="99"/>
    </row>
    <row r="967" spans="8:8" x14ac:dyDescent="0.2">
      <c r="H967" s="99"/>
    </row>
    <row r="968" spans="8:8" x14ac:dyDescent="0.2">
      <c r="H968" s="99"/>
    </row>
    <row r="969" spans="8:8" x14ac:dyDescent="0.2">
      <c r="H969" s="99"/>
    </row>
    <row r="970" spans="8:8" x14ac:dyDescent="0.2">
      <c r="H970" s="99"/>
    </row>
    <row r="971" spans="8:8" x14ac:dyDescent="0.2">
      <c r="H971" s="99"/>
    </row>
    <row r="972" spans="8:8" x14ac:dyDescent="0.2">
      <c r="H972" s="99"/>
    </row>
    <row r="973" spans="8:8" x14ac:dyDescent="0.2">
      <c r="H973" s="99"/>
    </row>
    <row r="974" spans="8:8" x14ac:dyDescent="0.2">
      <c r="H974" s="99"/>
    </row>
    <row r="975" spans="8:8" x14ac:dyDescent="0.2">
      <c r="H975" s="99"/>
    </row>
    <row r="976" spans="8:8" x14ac:dyDescent="0.2">
      <c r="H976" s="99"/>
    </row>
    <row r="977" spans="8:8" x14ac:dyDescent="0.2">
      <c r="H977" s="99"/>
    </row>
    <row r="978" spans="8:8" x14ac:dyDescent="0.2">
      <c r="H978" s="99"/>
    </row>
    <row r="979" spans="8:8" x14ac:dyDescent="0.2">
      <c r="H979" s="99"/>
    </row>
    <row r="980" spans="8:8" x14ac:dyDescent="0.2">
      <c r="H980" s="99"/>
    </row>
    <row r="981" spans="8:8" x14ac:dyDescent="0.2">
      <c r="H981" s="99"/>
    </row>
    <row r="982" spans="8:8" x14ac:dyDescent="0.2">
      <c r="H982" s="99"/>
    </row>
    <row r="983" spans="8:8" x14ac:dyDescent="0.2">
      <c r="H983" s="99"/>
    </row>
    <row r="984" spans="8:8" x14ac:dyDescent="0.2">
      <c r="H984" s="99"/>
    </row>
    <row r="985" spans="8:8" x14ac:dyDescent="0.2">
      <c r="H985" s="99"/>
    </row>
    <row r="986" spans="8:8" x14ac:dyDescent="0.2">
      <c r="H986" s="99"/>
    </row>
    <row r="987" spans="8:8" x14ac:dyDescent="0.2">
      <c r="H987" s="99"/>
    </row>
    <row r="988" spans="8:8" x14ac:dyDescent="0.2">
      <c r="H988" s="99"/>
    </row>
    <row r="989" spans="8:8" x14ac:dyDescent="0.2">
      <c r="H989" s="99"/>
    </row>
    <row r="990" spans="8:8" x14ac:dyDescent="0.2">
      <c r="H990" s="99"/>
    </row>
    <row r="991" spans="8:8" x14ac:dyDescent="0.2">
      <c r="H991" s="99"/>
    </row>
    <row r="992" spans="8:8" x14ac:dyDescent="0.2">
      <c r="H992" s="99"/>
    </row>
    <row r="993" spans="8:8" x14ac:dyDescent="0.2">
      <c r="H993" s="99"/>
    </row>
    <row r="994" spans="8:8" x14ac:dyDescent="0.2">
      <c r="H994" s="99"/>
    </row>
    <row r="995" spans="8:8" x14ac:dyDescent="0.2">
      <c r="H995" s="99"/>
    </row>
    <row r="996" spans="8:8" x14ac:dyDescent="0.2">
      <c r="H996" s="99"/>
    </row>
    <row r="997" spans="8:8" x14ac:dyDescent="0.2">
      <c r="H997" s="99"/>
    </row>
    <row r="998" spans="8:8" x14ac:dyDescent="0.2">
      <c r="H998" s="99"/>
    </row>
    <row r="999" spans="8:8" x14ac:dyDescent="0.2">
      <c r="H999" s="99"/>
    </row>
    <row r="1000" spans="8:8" x14ac:dyDescent="0.2">
      <c r="H1000" s="99"/>
    </row>
    <row r="1001" spans="8:8" x14ac:dyDescent="0.2">
      <c r="H1001" s="99"/>
    </row>
    <row r="1002" spans="8:8" x14ac:dyDescent="0.2">
      <c r="H1002" s="99"/>
    </row>
    <row r="1003" spans="8:8" x14ac:dyDescent="0.2">
      <c r="H1003" s="99"/>
    </row>
    <row r="1004" spans="8:8" x14ac:dyDescent="0.2">
      <c r="H1004" s="99"/>
    </row>
    <row r="1005" spans="8:8" x14ac:dyDescent="0.2">
      <c r="H1005" s="99"/>
    </row>
    <row r="1006" spans="8:8" x14ac:dyDescent="0.2">
      <c r="H1006" s="99"/>
    </row>
    <row r="1007" spans="8:8" x14ac:dyDescent="0.2">
      <c r="H1007" s="99"/>
    </row>
    <row r="1008" spans="8:8" x14ac:dyDescent="0.2">
      <c r="H1008" s="99"/>
    </row>
    <row r="1009" spans="8:8" x14ac:dyDescent="0.2">
      <c r="H1009" s="99"/>
    </row>
    <row r="1010" spans="8:8" x14ac:dyDescent="0.2">
      <c r="H1010" s="99"/>
    </row>
    <row r="1011" spans="8:8" x14ac:dyDescent="0.2">
      <c r="H1011" s="99"/>
    </row>
    <row r="1012" spans="8:8" x14ac:dyDescent="0.2">
      <c r="H1012" s="99"/>
    </row>
    <row r="1013" spans="8:8" x14ac:dyDescent="0.2">
      <c r="H1013" s="99"/>
    </row>
    <row r="1014" spans="8:8" x14ac:dyDescent="0.2">
      <c r="H1014" s="99"/>
    </row>
    <row r="1015" spans="8:8" x14ac:dyDescent="0.2">
      <c r="H1015" s="99"/>
    </row>
    <row r="1016" spans="8:8" x14ac:dyDescent="0.2">
      <c r="H1016" s="99"/>
    </row>
    <row r="1017" spans="8:8" x14ac:dyDescent="0.2">
      <c r="H1017" s="99"/>
    </row>
    <row r="1018" spans="8:8" x14ac:dyDescent="0.2">
      <c r="H1018" s="99"/>
    </row>
    <row r="1019" spans="8:8" x14ac:dyDescent="0.2">
      <c r="H1019" s="99"/>
    </row>
    <row r="1020" spans="8:8" x14ac:dyDescent="0.2">
      <c r="H1020" s="99"/>
    </row>
    <row r="1021" spans="8:8" x14ac:dyDescent="0.2">
      <c r="H1021" s="99"/>
    </row>
    <row r="1022" spans="8:8" x14ac:dyDescent="0.2">
      <c r="H1022" s="99"/>
    </row>
    <row r="1023" spans="8:8" x14ac:dyDescent="0.2">
      <c r="H1023" s="99"/>
    </row>
    <row r="1024" spans="8:8" x14ac:dyDescent="0.2">
      <c r="H1024" s="99"/>
    </row>
    <row r="1025" spans="8:8" x14ac:dyDescent="0.2">
      <c r="H1025" s="99"/>
    </row>
    <row r="1026" spans="8:8" x14ac:dyDescent="0.2">
      <c r="H1026" s="99"/>
    </row>
    <row r="1027" spans="8:8" x14ac:dyDescent="0.2">
      <c r="H1027" s="99"/>
    </row>
    <row r="1028" spans="8:8" x14ac:dyDescent="0.2">
      <c r="H1028" s="99"/>
    </row>
    <row r="1029" spans="8:8" x14ac:dyDescent="0.2">
      <c r="H1029" s="99"/>
    </row>
    <row r="1030" spans="8:8" x14ac:dyDescent="0.2">
      <c r="H1030" s="99"/>
    </row>
    <row r="1031" spans="8:8" x14ac:dyDescent="0.2">
      <c r="H1031" s="99"/>
    </row>
    <row r="1032" spans="8:8" x14ac:dyDescent="0.2">
      <c r="H1032" s="99"/>
    </row>
    <row r="1033" spans="8:8" x14ac:dyDescent="0.2">
      <c r="H1033" s="99"/>
    </row>
    <row r="1034" spans="8:8" x14ac:dyDescent="0.2">
      <c r="H1034" s="99"/>
    </row>
    <row r="1035" spans="8:8" x14ac:dyDescent="0.2">
      <c r="H1035" s="99"/>
    </row>
    <row r="1036" spans="8:8" x14ac:dyDescent="0.2">
      <c r="H1036" s="99"/>
    </row>
    <row r="1037" spans="8:8" x14ac:dyDescent="0.2">
      <c r="H1037" s="99"/>
    </row>
    <row r="1038" spans="8:8" x14ac:dyDescent="0.2">
      <c r="H1038" s="99"/>
    </row>
    <row r="1039" spans="8:8" x14ac:dyDescent="0.2">
      <c r="H1039" s="99"/>
    </row>
    <row r="1040" spans="8:8" x14ac:dyDescent="0.2">
      <c r="H1040" s="99"/>
    </row>
    <row r="1041" spans="8:8" x14ac:dyDescent="0.2">
      <c r="H1041" s="99"/>
    </row>
    <row r="1042" spans="8:8" x14ac:dyDescent="0.2">
      <c r="H1042" s="99"/>
    </row>
    <row r="1043" spans="8:8" x14ac:dyDescent="0.2">
      <c r="H1043" s="99"/>
    </row>
    <row r="1044" spans="8:8" x14ac:dyDescent="0.2">
      <c r="H1044" s="99"/>
    </row>
    <row r="1045" spans="8:8" x14ac:dyDescent="0.2">
      <c r="H1045" s="99"/>
    </row>
    <row r="1046" spans="8:8" x14ac:dyDescent="0.2">
      <c r="H1046" s="99"/>
    </row>
    <row r="1047" spans="8:8" x14ac:dyDescent="0.2">
      <c r="H1047" s="99"/>
    </row>
    <row r="1048" spans="8:8" x14ac:dyDescent="0.2">
      <c r="H1048" s="99"/>
    </row>
    <row r="1049" spans="8:8" x14ac:dyDescent="0.2">
      <c r="H1049" s="99"/>
    </row>
    <row r="1050" spans="8:8" x14ac:dyDescent="0.2">
      <c r="H1050" s="99"/>
    </row>
    <row r="1051" spans="8:8" x14ac:dyDescent="0.2">
      <c r="H1051" s="99"/>
    </row>
    <row r="1052" spans="8:8" x14ac:dyDescent="0.2">
      <c r="H1052" s="99"/>
    </row>
    <row r="1053" spans="8:8" x14ac:dyDescent="0.2">
      <c r="H1053" s="99"/>
    </row>
    <row r="1054" spans="8:8" x14ac:dyDescent="0.2">
      <c r="H1054" s="99"/>
    </row>
    <row r="1055" spans="8:8" x14ac:dyDescent="0.2">
      <c r="H1055" s="99"/>
    </row>
    <row r="1056" spans="8:8" x14ac:dyDescent="0.2">
      <c r="H1056" s="99"/>
    </row>
    <row r="1057" spans="8:8" x14ac:dyDescent="0.2">
      <c r="H1057" s="99"/>
    </row>
    <row r="1058" spans="8:8" x14ac:dyDescent="0.2">
      <c r="H1058" s="99"/>
    </row>
    <row r="1059" spans="8:8" x14ac:dyDescent="0.2">
      <c r="H1059" s="99"/>
    </row>
    <row r="1060" spans="8:8" x14ac:dyDescent="0.2">
      <c r="H1060" s="99"/>
    </row>
    <row r="1061" spans="8:8" x14ac:dyDescent="0.2">
      <c r="H1061" s="99"/>
    </row>
    <row r="1062" spans="8:8" x14ac:dyDescent="0.2">
      <c r="H1062" s="99"/>
    </row>
    <row r="1063" spans="8:8" x14ac:dyDescent="0.2">
      <c r="H1063" s="99"/>
    </row>
    <row r="1064" spans="8:8" x14ac:dyDescent="0.2">
      <c r="H1064" s="99"/>
    </row>
    <row r="1065" spans="8:8" x14ac:dyDescent="0.2">
      <c r="H1065" s="99"/>
    </row>
    <row r="1066" spans="8:8" x14ac:dyDescent="0.2">
      <c r="H1066" s="99"/>
    </row>
    <row r="1067" spans="8:8" x14ac:dyDescent="0.2">
      <c r="H1067" s="99"/>
    </row>
    <row r="1068" spans="8:8" x14ac:dyDescent="0.2">
      <c r="H1068" s="99"/>
    </row>
    <row r="1069" spans="8:8" x14ac:dyDescent="0.2">
      <c r="H1069" s="99"/>
    </row>
    <row r="1070" spans="8:8" x14ac:dyDescent="0.2">
      <c r="H1070" s="99"/>
    </row>
    <row r="1071" spans="8:8" x14ac:dyDescent="0.2">
      <c r="H1071" s="99"/>
    </row>
    <row r="1072" spans="8:8" x14ac:dyDescent="0.2">
      <c r="H1072" s="99"/>
    </row>
    <row r="1073" spans="8:8" x14ac:dyDescent="0.2">
      <c r="H1073" s="99"/>
    </row>
    <row r="1074" spans="8:8" x14ac:dyDescent="0.2">
      <c r="H1074" s="99"/>
    </row>
    <row r="1075" spans="8:8" x14ac:dyDescent="0.2">
      <c r="H1075" s="99"/>
    </row>
    <row r="1076" spans="8:8" x14ac:dyDescent="0.2">
      <c r="H1076" s="99"/>
    </row>
    <row r="1077" spans="8:8" x14ac:dyDescent="0.2">
      <c r="H1077" s="99"/>
    </row>
    <row r="1078" spans="8:8" x14ac:dyDescent="0.2">
      <c r="H1078" s="99"/>
    </row>
    <row r="1079" spans="8:8" x14ac:dyDescent="0.2">
      <c r="H1079" s="99"/>
    </row>
    <row r="1080" spans="8:8" x14ac:dyDescent="0.2">
      <c r="H1080" s="99"/>
    </row>
    <row r="1081" spans="8:8" x14ac:dyDescent="0.2">
      <c r="H1081" s="99"/>
    </row>
    <row r="1082" spans="8:8" x14ac:dyDescent="0.2">
      <c r="H1082" s="99"/>
    </row>
    <row r="1083" spans="8:8" x14ac:dyDescent="0.2">
      <c r="H1083" s="99"/>
    </row>
    <row r="1084" spans="8:8" x14ac:dyDescent="0.2">
      <c r="H1084" s="99"/>
    </row>
    <row r="1085" spans="8:8" x14ac:dyDescent="0.2">
      <c r="H1085" s="99"/>
    </row>
    <row r="1086" spans="8:8" x14ac:dyDescent="0.2">
      <c r="H1086" s="99"/>
    </row>
    <row r="1087" spans="8:8" x14ac:dyDescent="0.2">
      <c r="H1087" s="99"/>
    </row>
    <row r="1088" spans="8:8" x14ac:dyDescent="0.2">
      <c r="H1088" s="99"/>
    </row>
    <row r="1089" spans="8:8" x14ac:dyDescent="0.2">
      <c r="H1089" s="99"/>
    </row>
    <row r="1090" spans="8:8" x14ac:dyDescent="0.2">
      <c r="H1090" s="99"/>
    </row>
    <row r="1091" spans="8:8" x14ac:dyDescent="0.2">
      <c r="H1091" s="99"/>
    </row>
    <row r="1092" spans="8:8" x14ac:dyDescent="0.2">
      <c r="H1092" s="99"/>
    </row>
    <row r="1093" spans="8:8" x14ac:dyDescent="0.2">
      <c r="H1093" s="99"/>
    </row>
    <row r="1094" spans="8:8" x14ac:dyDescent="0.2">
      <c r="H1094" s="99"/>
    </row>
    <row r="1095" spans="8:8" x14ac:dyDescent="0.2">
      <c r="H1095" s="99"/>
    </row>
    <row r="1096" spans="8:8" x14ac:dyDescent="0.2">
      <c r="H1096" s="99"/>
    </row>
    <row r="1097" spans="8:8" x14ac:dyDescent="0.2">
      <c r="H1097" s="99"/>
    </row>
    <row r="1098" spans="8:8" x14ac:dyDescent="0.2">
      <c r="H1098" s="99"/>
    </row>
    <row r="1099" spans="8:8" x14ac:dyDescent="0.2">
      <c r="H1099" s="99"/>
    </row>
    <row r="1100" spans="8:8" x14ac:dyDescent="0.2">
      <c r="H1100" s="99"/>
    </row>
    <row r="1101" spans="8:8" x14ac:dyDescent="0.2">
      <c r="H1101" s="99"/>
    </row>
    <row r="1102" spans="8:8" x14ac:dyDescent="0.2">
      <c r="H1102" s="99"/>
    </row>
    <row r="1103" spans="8:8" x14ac:dyDescent="0.2">
      <c r="H1103" s="99"/>
    </row>
    <row r="1104" spans="8:8" x14ac:dyDescent="0.2">
      <c r="H1104" s="99"/>
    </row>
    <row r="1105" spans="8:8" x14ac:dyDescent="0.2">
      <c r="H1105" s="99"/>
    </row>
    <row r="1106" spans="8:8" x14ac:dyDescent="0.2">
      <c r="H1106" s="99"/>
    </row>
    <row r="1107" spans="8:8" x14ac:dyDescent="0.2">
      <c r="H1107" s="99"/>
    </row>
    <row r="1108" spans="8:8" x14ac:dyDescent="0.2">
      <c r="H1108" s="99"/>
    </row>
    <row r="1109" spans="8:8" x14ac:dyDescent="0.2">
      <c r="H1109" s="99"/>
    </row>
    <row r="1110" spans="8:8" x14ac:dyDescent="0.2">
      <c r="H1110" s="99"/>
    </row>
    <row r="1111" spans="8:8" x14ac:dyDescent="0.2">
      <c r="H1111" s="99"/>
    </row>
    <row r="1112" spans="8:8" x14ac:dyDescent="0.2">
      <c r="H1112" s="99"/>
    </row>
    <row r="1113" spans="8:8" x14ac:dyDescent="0.2">
      <c r="H1113" s="99"/>
    </row>
    <row r="1114" spans="8:8" x14ac:dyDescent="0.2">
      <c r="H1114" s="99"/>
    </row>
    <row r="1115" spans="8:8" x14ac:dyDescent="0.2">
      <c r="H1115" s="99"/>
    </row>
    <row r="1116" spans="8:8" x14ac:dyDescent="0.2">
      <c r="H1116" s="99"/>
    </row>
    <row r="1117" spans="8:8" x14ac:dyDescent="0.2">
      <c r="H1117" s="99"/>
    </row>
    <row r="1118" spans="8:8" x14ac:dyDescent="0.2">
      <c r="H1118" s="99"/>
    </row>
    <row r="1119" spans="8:8" x14ac:dyDescent="0.2">
      <c r="H1119" s="99"/>
    </row>
    <row r="1120" spans="8:8" x14ac:dyDescent="0.2">
      <c r="H1120" s="99"/>
    </row>
    <row r="1121" spans="8:8" x14ac:dyDescent="0.2">
      <c r="H1121" s="99"/>
    </row>
    <row r="1122" spans="8:8" x14ac:dyDescent="0.2">
      <c r="H1122" s="99"/>
    </row>
    <row r="1123" spans="8:8" x14ac:dyDescent="0.2">
      <c r="H1123" s="99"/>
    </row>
    <row r="1124" spans="8:8" x14ac:dyDescent="0.2">
      <c r="H1124" s="99"/>
    </row>
    <row r="1125" spans="8:8" x14ac:dyDescent="0.2">
      <c r="H1125" s="99"/>
    </row>
    <row r="1126" spans="8:8" x14ac:dyDescent="0.2">
      <c r="H1126" s="99"/>
    </row>
    <row r="1127" spans="8:8" x14ac:dyDescent="0.2">
      <c r="H1127" s="99"/>
    </row>
    <row r="1128" spans="8:8" x14ac:dyDescent="0.2">
      <c r="H1128" s="99"/>
    </row>
    <row r="1129" spans="8:8" x14ac:dyDescent="0.2">
      <c r="H1129" s="99"/>
    </row>
    <row r="1130" spans="8:8" x14ac:dyDescent="0.2">
      <c r="H1130" s="99"/>
    </row>
    <row r="1131" spans="8:8" x14ac:dyDescent="0.2">
      <c r="H1131" s="99"/>
    </row>
    <row r="1132" spans="8:8" x14ac:dyDescent="0.2">
      <c r="H1132" s="99"/>
    </row>
    <row r="1133" spans="8:8" x14ac:dyDescent="0.2">
      <c r="H1133" s="99"/>
    </row>
    <row r="1134" spans="8:8" x14ac:dyDescent="0.2">
      <c r="H1134" s="99"/>
    </row>
    <row r="1135" spans="8:8" x14ac:dyDescent="0.2">
      <c r="H1135" s="99"/>
    </row>
    <row r="1136" spans="8:8" x14ac:dyDescent="0.2">
      <c r="H1136" s="99"/>
    </row>
    <row r="1137" spans="8:8" x14ac:dyDescent="0.2">
      <c r="H1137" s="99"/>
    </row>
    <row r="1138" spans="8:8" x14ac:dyDescent="0.2">
      <c r="H1138" s="99"/>
    </row>
    <row r="1139" spans="8:8" x14ac:dyDescent="0.2">
      <c r="H1139" s="99"/>
    </row>
    <row r="1140" spans="8:8" x14ac:dyDescent="0.2">
      <c r="H1140" s="99"/>
    </row>
    <row r="1141" spans="8:8" x14ac:dyDescent="0.2">
      <c r="H1141" s="99"/>
    </row>
    <row r="1142" spans="8:8" x14ac:dyDescent="0.2">
      <c r="H1142" s="99"/>
    </row>
    <row r="1143" spans="8:8" x14ac:dyDescent="0.2">
      <c r="H1143" s="99"/>
    </row>
    <row r="1144" spans="8:8" x14ac:dyDescent="0.2">
      <c r="H1144" s="99"/>
    </row>
    <row r="1145" spans="8:8" x14ac:dyDescent="0.2">
      <c r="H1145" s="99"/>
    </row>
    <row r="1146" spans="8:8" x14ac:dyDescent="0.2">
      <c r="H1146" s="99"/>
    </row>
    <row r="1147" spans="8:8" x14ac:dyDescent="0.2">
      <c r="H1147" s="99"/>
    </row>
    <row r="1148" spans="8:8" x14ac:dyDescent="0.2">
      <c r="H1148" s="99"/>
    </row>
    <row r="1149" spans="8:8" x14ac:dyDescent="0.2">
      <c r="H1149" s="99"/>
    </row>
    <row r="1150" spans="8:8" x14ac:dyDescent="0.2">
      <c r="H1150" s="99"/>
    </row>
    <row r="1151" spans="8:8" x14ac:dyDescent="0.2">
      <c r="H1151" s="99"/>
    </row>
    <row r="1152" spans="8:8" x14ac:dyDescent="0.2">
      <c r="H1152" s="99"/>
    </row>
    <row r="1153" spans="8:8" x14ac:dyDescent="0.2">
      <c r="H1153" s="99"/>
    </row>
    <row r="1154" spans="8:8" x14ac:dyDescent="0.2">
      <c r="H1154" s="99"/>
    </row>
    <row r="1155" spans="8:8" x14ac:dyDescent="0.2">
      <c r="H1155" s="99"/>
    </row>
    <row r="1156" spans="8:8" x14ac:dyDescent="0.2">
      <c r="H1156" s="99"/>
    </row>
    <row r="1157" spans="8:8" x14ac:dyDescent="0.2">
      <c r="H1157" s="99"/>
    </row>
    <row r="1158" spans="8:8" x14ac:dyDescent="0.2">
      <c r="H1158" s="99"/>
    </row>
    <row r="1159" spans="8:8" x14ac:dyDescent="0.2">
      <c r="H1159" s="99"/>
    </row>
    <row r="1160" spans="8:8" x14ac:dyDescent="0.2">
      <c r="H1160" s="99"/>
    </row>
    <row r="1161" spans="8:8" x14ac:dyDescent="0.2">
      <c r="H1161" s="99"/>
    </row>
    <row r="1162" spans="8:8" x14ac:dyDescent="0.2">
      <c r="H1162" s="99"/>
    </row>
    <row r="1163" spans="8:8" x14ac:dyDescent="0.2">
      <c r="H1163" s="99"/>
    </row>
    <row r="1164" spans="8:8" x14ac:dyDescent="0.2">
      <c r="H1164" s="99"/>
    </row>
    <row r="1165" spans="8:8" x14ac:dyDescent="0.2">
      <c r="H1165" s="99"/>
    </row>
    <row r="1166" spans="8:8" x14ac:dyDescent="0.2">
      <c r="H1166" s="99"/>
    </row>
    <row r="1167" spans="8:8" x14ac:dyDescent="0.2">
      <c r="H1167" s="99"/>
    </row>
    <row r="1168" spans="8:8" x14ac:dyDescent="0.2">
      <c r="H1168" s="99"/>
    </row>
    <row r="1169" spans="8:8" x14ac:dyDescent="0.2">
      <c r="H1169" s="99"/>
    </row>
    <row r="1170" spans="8:8" x14ac:dyDescent="0.2">
      <c r="H1170" s="99"/>
    </row>
    <row r="1171" spans="8:8" x14ac:dyDescent="0.2">
      <c r="H1171" s="99"/>
    </row>
    <row r="1172" spans="8:8" x14ac:dyDescent="0.2">
      <c r="H1172" s="99"/>
    </row>
    <row r="1173" spans="8:8" x14ac:dyDescent="0.2">
      <c r="H1173" s="99"/>
    </row>
    <row r="1174" spans="8:8" x14ac:dyDescent="0.2">
      <c r="H1174" s="99"/>
    </row>
    <row r="1175" spans="8:8" x14ac:dyDescent="0.2">
      <c r="H1175" s="99"/>
    </row>
    <row r="1176" spans="8:8" x14ac:dyDescent="0.2">
      <c r="H1176" s="99"/>
    </row>
    <row r="1177" spans="8:8" x14ac:dyDescent="0.2">
      <c r="H1177" s="99"/>
    </row>
    <row r="1178" spans="8:8" x14ac:dyDescent="0.2">
      <c r="H1178" s="99"/>
    </row>
    <row r="1179" spans="8:8" x14ac:dyDescent="0.2">
      <c r="H1179" s="99"/>
    </row>
    <row r="1180" spans="8:8" x14ac:dyDescent="0.2">
      <c r="H1180" s="99"/>
    </row>
    <row r="1181" spans="8:8" x14ac:dyDescent="0.2">
      <c r="H1181" s="99"/>
    </row>
    <row r="1182" spans="8:8" x14ac:dyDescent="0.2">
      <c r="H1182" s="99"/>
    </row>
    <row r="1183" spans="8:8" x14ac:dyDescent="0.2">
      <c r="H1183" s="99"/>
    </row>
    <row r="1184" spans="8:8" x14ac:dyDescent="0.2">
      <c r="H1184" s="99"/>
    </row>
    <row r="1185" spans="8:8" x14ac:dyDescent="0.2">
      <c r="H1185" s="99"/>
    </row>
    <row r="1186" spans="8:8" x14ac:dyDescent="0.2">
      <c r="H1186" s="99"/>
    </row>
    <row r="1187" spans="8:8" x14ac:dyDescent="0.2">
      <c r="H1187" s="99"/>
    </row>
    <row r="1188" spans="8:8" x14ac:dyDescent="0.2">
      <c r="H1188" s="99"/>
    </row>
    <row r="1189" spans="8:8" x14ac:dyDescent="0.2">
      <c r="H1189" s="99"/>
    </row>
    <row r="1190" spans="8:8" x14ac:dyDescent="0.2">
      <c r="H1190" s="99"/>
    </row>
    <row r="1191" spans="8:8" x14ac:dyDescent="0.2">
      <c r="H1191" s="99"/>
    </row>
    <row r="1192" spans="8:8" x14ac:dyDescent="0.2">
      <c r="H1192" s="99"/>
    </row>
    <row r="1193" spans="8:8" x14ac:dyDescent="0.2">
      <c r="H1193" s="99"/>
    </row>
    <row r="1194" spans="8:8" x14ac:dyDescent="0.2">
      <c r="H1194" s="99"/>
    </row>
    <row r="1195" spans="8:8" x14ac:dyDescent="0.2">
      <c r="H1195" s="99"/>
    </row>
    <row r="1196" spans="8:8" x14ac:dyDescent="0.2">
      <c r="H1196" s="99"/>
    </row>
    <row r="1197" spans="8:8" x14ac:dyDescent="0.2">
      <c r="H1197" s="99"/>
    </row>
    <row r="1198" spans="8:8" x14ac:dyDescent="0.2">
      <c r="H1198" s="99"/>
    </row>
    <row r="1199" spans="8:8" x14ac:dyDescent="0.2">
      <c r="H1199" s="99"/>
    </row>
    <row r="1200" spans="8:8" x14ac:dyDescent="0.2">
      <c r="H1200" s="99"/>
    </row>
    <row r="1201" spans="8:8" x14ac:dyDescent="0.2">
      <c r="H1201" s="99"/>
    </row>
    <row r="1202" spans="8:8" x14ac:dyDescent="0.2">
      <c r="H1202" s="99"/>
    </row>
    <row r="1203" spans="8:8" x14ac:dyDescent="0.2">
      <c r="H1203" s="99"/>
    </row>
    <row r="1204" spans="8:8" x14ac:dyDescent="0.2">
      <c r="H1204" s="99"/>
    </row>
    <row r="1205" spans="8:8" x14ac:dyDescent="0.2">
      <c r="H1205" s="99"/>
    </row>
    <row r="1206" spans="8:8" x14ac:dyDescent="0.2">
      <c r="H1206" s="99"/>
    </row>
    <row r="1207" spans="8:8" x14ac:dyDescent="0.2">
      <c r="H1207" s="99"/>
    </row>
    <row r="1208" spans="8:8" x14ac:dyDescent="0.2">
      <c r="H1208" s="99"/>
    </row>
    <row r="1209" spans="8:8" x14ac:dyDescent="0.2">
      <c r="H1209" s="99"/>
    </row>
    <row r="1210" spans="8:8" x14ac:dyDescent="0.2">
      <c r="H1210" s="99"/>
    </row>
    <row r="1211" spans="8:8" x14ac:dyDescent="0.2">
      <c r="H1211" s="99"/>
    </row>
    <row r="1212" spans="8:8" x14ac:dyDescent="0.2">
      <c r="H1212" s="99"/>
    </row>
    <row r="1213" spans="8:8" x14ac:dyDescent="0.2">
      <c r="H1213" s="99"/>
    </row>
    <row r="1214" spans="8:8" x14ac:dyDescent="0.2">
      <c r="H1214" s="99"/>
    </row>
    <row r="1215" spans="8:8" x14ac:dyDescent="0.2">
      <c r="H1215" s="99"/>
    </row>
    <row r="1216" spans="8:8" x14ac:dyDescent="0.2">
      <c r="H1216" s="99"/>
    </row>
    <row r="1217" spans="8:8" x14ac:dyDescent="0.2">
      <c r="H1217" s="99"/>
    </row>
    <row r="1218" spans="8:8" x14ac:dyDescent="0.2">
      <c r="H1218" s="99"/>
    </row>
    <row r="1219" spans="8:8" x14ac:dyDescent="0.2">
      <c r="H1219" s="99"/>
    </row>
    <row r="1220" spans="8:8" x14ac:dyDescent="0.2">
      <c r="H1220" s="99"/>
    </row>
    <row r="1221" spans="8:8" x14ac:dyDescent="0.2">
      <c r="H1221" s="99"/>
    </row>
    <row r="1222" spans="8:8" x14ac:dyDescent="0.2">
      <c r="H1222" s="99"/>
    </row>
    <row r="1223" spans="8:8" x14ac:dyDescent="0.2">
      <c r="H1223" s="99"/>
    </row>
    <row r="1224" spans="8:8" x14ac:dyDescent="0.2">
      <c r="H1224" s="99"/>
    </row>
    <row r="1225" spans="8:8" x14ac:dyDescent="0.2">
      <c r="H1225" s="99"/>
    </row>
    <row r="1226" spans="8:8" x14ac:dyDescent="0.2">
      <c r="H1226" s="99"/>
    </row>
    <row r="1227" spans="8:8" x14ac:dyDescent="0.2">
      <c r="H1227" s="99"/>
    </row>
    <row r="1228" spans="8:8" x14ac:dyDescent="0.2">
      <c r="H1228" s="99"/>
    </row>
    <row r="1229" spans="8:8" x14ac:dyDescent="0.2">
      <c r="H1229" s="99"/>
    </row>
    <row r="1230" spans="8:8" x14ac:dyDescent="0.2">
      <c r="H1230" s="99"/>
    </row>
    <row r="1231" spans="8:8" x14ac:dyDescent="0.2">
      <c r="H1231" s="99"/>
    </row>
    <row r="1232" spans="8:8" x14ac:dyDescent="0.2">
      <c r="H1232" s="99"/>
    </row>
    <row r="1233" spans="8:8" x14ac:dyDescent="0.2">
      <c r="H1233" s="99"/>
    </row>
    <row r="1234" spans="8:8" x14ac:dyDescent="0.2">
      <c r="H1234" s="99"/>
    </row>
    <row r="1235" spans="8:8" x14ac:dyDescent="0.2">
      <c r="H1235" s="99"/>
    </row>
  </sheetData>
  <mergeCells count="1">
    <mergeCell ref="A2:B2"/>
  </mergeCells>
  <pageMargins left="0.7" right="0.7" top="1.3611111111111101" bottom="0.65277777777777801" header="0.3" footer="0.3"/>
  <pageSetup orientation="landscape" r:id="rId1"/>
  <headerFooter>
    <oddHeader>&amp;L
&amp;CTOWN OF CAROGA
Tentative
  Budget
2024</oddHeader>
    <oddFooter>&amp;LTentative 10/4/23&amp;CPage &amp;P&amp;R2024 Budget</oddFooter>
  </headerFooter>
  <ignoredErrors>
    <ignoredError sqref="G272:G2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4"/>
  <sheetViews>
    <sheetView view="pageLayout" topLeftCell="A4" zoomScaleNormal="100" workbookViewId="0">
      <selection activeCell="A26" sqref="A26"/>
    </sheetView>
  </sheetViews>
  <sheetFormatPr defaultRowHeight="15" x14ac:dyDescent="0.25"/>
  <cols>
    <col min="1" max="1" width="25.28515625" customWidth="1"/>
    <col min="2" max="3" width="13.140625" customWidth="1"/>
    <col min="4" max="4" width="18.85546875" customWidth="1"/>
    <col min="5" max="5" width="16.28515625" customWidth="1"/>
    <col min="6" max="6" width="14.85546875" customWidth="1"/>
    <col min="7" max="7" width="9.85546875" customWidth="1"/>
    <col min="8" max="8" width="9.7109375" customWidth="1"/>
  </cols>
  <sheetData>
    <row r="2" spans="1:12" ht="138.75" customHeight="1" x14ac:dyDescent="0.25">
      <c r="D2" s="47" t="s">
        <v>572</v>
      </c>
      <c r="I2" s="42"/>
      <c r="J2" s="42"/>
      <c r="K2" s="42"/>
      <c r="L2" s="42"/>
    </row>
    <row r="3" spans="1:12" ht="26.25" x14ac:dyDescent="0.4">
      <c r="D3" s="48" t="s">
        <v>237</v>
      </c>
    </row>
    <row r="4" spans="1:12" ht="30.75" customHeight="1" x14ac:dyDescent="0.25"/>
    <row r="5" spans="1:12" ht="30.75" customHeight="1" x14ac:dyDescent="0.25"/>
    <row r="6" spans="1:12" ht="64.5" customHeight="1" x14ac:dyDescent="0.25">
      <c r="A6" s="43" t="s">
        <v>229</v>
      </c>
      <c r="B6" s="44" t="s">
        <v>571</v>
      </c>
      <c r="C6" s="44" t="s">
        <v>232</v>
      </c>
      <c r="D6" s="44" t="s">
        <v>233</v>
      </c>
      <c r="E6" s="44" t="s">
        <v>236</v>
      </c>
      <c r="F6" s="44" t="s">
        <v>234</v>
      </c>
      <c r="G6" s="44" t="s">
        <v>567</v>
      </c>
      <c r="H6" s="44" t="s">
        <v>568</v>
      </c>
    </row>
    <row r="8" spans="1:12" x14ac:dyDescent="0.25">
      <c r="A8" t="s">
        <v>230</v>
      </c>
      <c r="B8" s="111">
        <v>1896124</v>
      </c>
      <c r="C8" s="45">
        <v>1356219</v>
      </c>
      <c r="D8" s="61">
        <f>B8-C8-E8</f>
        <v>339467</v>
      </c>
      <c r="E8" s="45">
        <v>200438</v>
      </c>
      <c r="F8" s="61">
        <v>160350813</v>
      </c>
      <c r="G8" s="61">
        <v>1.1000000000000001</v>
      </c>
      <c r="H8" s="121">
        <v>1.25</v>
      </c>
    </row>
    <row r="9" spans="1:12" x14ac:dyDescent="0.25">
      <c r="A9" t="s">
        <v>231</v>
      </c>
      <c r="B9" s="53">
        <v>1267100</v>
      </c>
      <c r="C9" s="91">
        <v>255500</v>
      </c>
      <c r="D9" s="61">
        <f>B9-C9-E9</f>
        <v>179380</v>
      </c>
      <c r="E9" s="45">
        <v>832220</v>
      </c>
      <c r="F9" s="61">
        <v>160350813</v>
      </c>
      <c r="G9" s="61">
        <v>5.19</v>
      </c>
      <c r="H9" s="115">
        <v>5.19</v>
      </c>
    </row>
    <row r="10" spans="1:12" x14ac:dyDescent="0.25">
      <c r="A10" t="s">
        <v>452</v>
      </c>
      <c r="B10" s="45">
        <v>155442</v>
      </c>
      <c r="C10" s="45">
        <v>0</v>
      </c>
      <c r="D10" s="45">
        <v>402</v>
      </c>
      <c r="E10" s="45">
        <v>155155</v>
      </c>
      <c r="F10" s="61">
        <v>163279311</v>
      </c>
      <c r="G10" s="113">
        <v>0.91</v>
      </c>
      <c r="H10" s="121">
        <v>0.95</v>
      </c>
    </row>
    <row r="11" spans="1:12" x14ac:dyDescent="0.25">
      <c r="A11" t="s">
        <v>581</v>
      </c>
      <c r="B11" s="49">
        <v>84700</v>
      </c>
      <c r="C11" s="49">
        <v>0</v>
      </c>
      <c r="D11" s="49">
        <v>0</v>
      </c>
      <c r="E11" s="45">
        <v>84700</v>
      </c>
      <c r="F11" s="61">
        <v>163279311</v>
      </c>
      <c r="G11" s="87">
        <v>0</v>
      </c>
      <c r="H11" s="126">
        <v>0.52</v>
      </c>
    </row>
    <row r="12" spans="1:12" x14ac:dyDescent="0.25">
      <c r="B12" s="49"/>
      <c r="C12" s="49"/>
      <c r="D12" s="49"/>
      <c r="E12" s="45"/>
      <c r="F12" s="61"/>
      <c r="G12" s="87"/>
    </row>
    <row r="13" spans="1:12" ht="18.75" x14ac:dyDescent="0.3">
      <c r="A13" s="46" t="s">
        <v>235</v>
      </c>
      <c r="B13" s="49">
        <f>SUM(B8:B11)</f>
        <v>3403366</v>
      </c>
      <c r="C13" s="49">
        <f t="shared" ref="C13:E13" si="0">SUM(C8:C11)</f>
        <v>1611719</v>
      </c>
      <c r="D13" s="49">
        <f t="shared" si="0"/>
        <v>519249</v>
      </c>
      <c r="E13" s="49">
        <f t="shared" si="0"/>
        <v>1272513</v>
      </c>
      <c r="G13" s="61">
        <f>SUM(G8:G11)</f>
        <v>7.2000000000000011</v>
      </c>
      <c r="H13" s="45">
        <f>SUM(H8:H11)</f>
        <v>7.91</v>
      </c>
    </row>
    <row r="14" spans="1:12" x14ac:dyDescent="0.25">
      <c r="G14" s="58"/>
    </row>
  </sheetData>
  <pageMargins left="0.7" right="0.7" top="0.75" bottom="0.75" header="0.3" footer="0.3"/>
  <pageSetup orientation="landscape" r:id="rId1"/>
  <headerFooter>
    <oddFooter>&amp;CTentative  10/4/2023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Tentative Budget</vt:lpstr>
      <vt:lpstr>Summary Sheet</vt:lpstr>
      <vt:lpstr>'2024 Tentative Budget'!Print_Titles</vt:lpstr>
    </vt:vector>
  </TitlesOfParts>
  <Company>too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oppenheim</dc:creator>
  <cp:lastModifiedBy>Joanne Young</cp:lastModifiedBy>
  <cp:lastPrinted>2023-10-05T13:50:08Z</cp:lastPrinted>
  <dcterms:created xsi:type="dcterms:W3CDTF">2014-09-29T17:04:54Z</dcterms:created>
  <dcterms:modified xsi:type="dcterms:W3CDTF">2023-10-05T13:59:19Z</dcterms:modified>
</cp:coreProperties>
</file>